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5052" tabRatio="135" activeTab="0"/>
  </bookViews>
  <sheets>
    <sheet name="Feuil1" sheetId="1" r:id="rId1"/>
    <sheet name="Feuil2" sheetId="2" state="hidden" r:id="rId2"/>
  </sheets>
  <definedNames>
    <definedName name="_xlfn._FV" hidden="1">#NAME?</definedName>
    <definedName name="_xlnm.Print_Area" localSheetId="0">'Feuil1'!$A$1:$S$122</definedName>
  </definedNames>
  <calcPr fullCalcOnLoad="1"/>
</workbook>
</file>

<file path=xl/sharedStrings.xml><?xml version="1.0" encoding="utf-8"?>
<sst xmlns="http://schemas.openxmlformats.org/spreadsheetml/2006/main" count="686" uniqueCount="511">
  <si>
    <t>Ville:</t>
  </si>
  <si>
    <t>Code postal:</t>
  </si>
  <si>
    <t>Nom de baptème du bateau :</t>
  </si>
  <si>
    <t>Type de bateau :</t>
  </si>
  <si>
    <t>Numéro de voile :</t>
  </si>
  <si>
    <t>Numéro du dernier certificat IRC valide :</t>
  </si>
  <si>
    <t>Année du dernier certificat IRC valide :</t>
  </si>
  <si>
    <t>Adresse postale :</t>
  </si>
  <si>
    <t>Numéro de téléphone :</t>
  </si>
  <si>
    <t>Adresse mail (obligatoire) :</t>
  </si>
  <si>
    <t>BATEAU &amp; PROPRIETAIRE</t>
  </si>
  <si>
    <t xml:space="preserve">Coque : </t>
  </si>
  <si>
    <t>LH</t>
  </si>
  <si>
    <t>Poids*</t>
  </si>
  <si>
    <t>* Certificat de pesée obligatoire pour tout changement de poids et d'élancements</t>
  </si>
  <si>
    <t>BO*</t>
  </si>
  <si>
    <t>x*</t>
  </si>
  <si>
    <t>h*</t>
  </si>
  <si>
    <t>SO*</t>
  </si>
  <si>
    <t>y*</t>
  </si>
  <si>
    <t>Gueuses</t>
  </si>
  <si>
    <t>m</t>
  </si>
  <si>
    <t>kg</t>
  </si>
  <si>
    <t>Bau max</t>
  </si>
  <si>
    <t>Tirant d'eau</t>
  </si>
  <si>
    <t>Poids du bulbe</t>
  </si>
  <si>
    <t>Mesure</t>
  </si>
  <si>
    <t>(2 décimales)</t>
  </si>
  <si>
    <t>Source de la mesure</t>
  </si>
  <si>
    <t>(Obligatoire)</t>
  </si>
  <si>
    <t>P</t>
  </si>
  <si>
    <t>E</t>
  </si>
  <si>
    <t>J</t>
  </si>
  <si>
    <t>FL</t>
  </si>
  <si>
    <t>Gréement :</t>
  </si>
  <si>
    <t>HHW</t>
  </si>
  <si>
    <t>HTW</t>
  </si>
  <si>
    <t>HUW</t>
  </si>
  <si>
    <t>SPA calculé</t>
  </si>
  <si>
    <t>m²</t>
  </si>
  <si>
    <t>HSA calculé</t>
  </si>
  <si>
    <t xml:space="preserve"> </t>
  </si>
  <si>
    <t>MUW</t>
  </si>
  <si>
    <t>MTW</t>
  </si>
  <si>
    <t>MHW</t>
  </si>
  <si>
    <t>SLU</t>
  </si>
  <si>
    <t>SLE</t>
  </si>
  <si>
    <t>SHW</t>
  </si>
  <si>
    <t>SPA</t>
  </si>
  <si>
    <t xml:space="preserve">ou </t>
  </si>
  <si>
    <t>ASLU</t>
  </si>
  <si>
    <t>ASLE</t>
  </si>
  <si>
    <t>ASHW</t>
  </si>
  <si>
    <t>PY</t>
  </si>
  <si>
    <t>EY</t>
  </si>
  <si>
    <t>LLY</t>
  </si>
  <si>
    <t>LPY</t>
  </si>
  <si>
    <t>Choix tangon</t>
  </si>
  <si>
    <t>Bout-dehors articulé</t>
  </si>
  <si>
    <t>Bout-dehors seulement</t>
  </si>
  <si>
    <t>&lt;à préciser&gt;</t>
  </si>
  <si>
    <t>Année du dernier certif</t>
  </si>
  <si>
    <t>Si oui précisez:</t>
  </si>
  <si>
    <t>Choix oui/non</t>
  </si>
  <si>
    <t>Non</t>
  </si>
  <si>
    <t>Oui</t>
  </si>
  <si>
    <t>Détails additionnels :</t>
  </si>
  <si>
    <t>1. Avez-vous modifié la coque?</t>
  </si>
  <si>
    <t>2. Avez-vous modifié les aménagements intérieurs?</t>
  </si>
  <si>
    <t>3. Avez-vous modifié la quille ou le bulbe de quille?</t>
  </si>
  <si>
    <t>4. Avez-vous modifié le gréement?</t>
  </si>
  <si>
    <t>5. Avez-vous modifié/changé le(s) safran(s)?</t>
  </si>
  <si>
    <t>Répondez aux 5 questions suivantes :</t>
  </si>
  <si>
    <t>CONFIGURATION DE COURSE ET AMENAGEMENTS INTERIEURS</t>
  </si>
  <si>
    <t>Table de carré débarquée?</t>
  </si>
  <si>
    <t>Cuisine débarquée?</t>
  </si>
  <si>
    <t>Portes débarquées?</t>
  </si>
  <si>
    <t>Coussins et matelas débarqués?</t>
  </si>
  <si>
    <t>Coffres amovibles débarqués?</t>
  </si>
  <si>
    <t>Autre éléments débarqués?</t>
  </si>
  <si>
    <t>Planchers débarqués?</t>
  </si>
  <si>
    <t>Si oui, combien?</t>
  </si>
  <si>
    <t>Choix numériques</t>
  </si>
  <si>
    <t>10 +</t>
  </si>
  <si>
    <t>YACHT &amp; OWNER</t>
  </si>
  <si>
    <t>Sail number :</t>
  </si>
  <si>
    <t>Design :</t>
  </si>
  <si>
    <t>Yacht name :</t>
  </si>
  <si>
    <t>Number of the last valid IRC certificate :</t>
  </si>
  <si>
    <t>Year of the last valid certificate :</t>
  </si>
  <si>
    <t>Town :</t>
  </si>
  <si>
    <t>Post code :</t>
  </si>
  <si>
    <t>Mail (required) :</t>
  </si>
  <si>
    <t>Input data</t>
  </si>
  <si>
    <t>(2 decimals)</t>
  </si>
  <si>
    <t>Source of data</t>
  </si>
  <si>
    <t>Hull :</t>
  </si>
  <si>
    <t>Weight*</t>
  </si>
  <si>
    <t>* Weight certificate required for all weight or overhangs amendment</t>
  </si>
  <si>
    <t>Ballast</t>
  </si>
  <si>
    <t>Max beam</t>
  </si>
  <si>
    <t>Draft</t>
  </si>
  <si>
    <t>Bulb weight</t>
  </si>
  <si>
    <t>Draft board up :</t>
  </si>
  <si>
    <t>Draft board down :</t>
  </si>
  <si>
    <t>Rig :</t>
  </si>
  <si>
    <t>Lifting keel :</t>
  </si>
  <si>
    <t>Calc HSA</t>
  </si>
  <si>
    <t>or</t>
  </si>
  <si>
    <t>calc SPA</t>
  </si>
  <si>
    <t>Articulating bowsprit</t>
  </si>
  <si>
    <t>&lt;select from list&gt;</t>
  </si>
  <si>
    <t>No</t>
  </si>
  <si>
    <t>Yes</t>
  </si>
  <si>
    <t>Please answer to the 5 following questions :</t>
  </si>
  <si>
    <t>1. Did you modify the hull?</t>
  </si>
  <si>
    <t>If yes give details:</t>
  </si>
  <si>
    <t>2. Did you modify interior/accommodation?</t>
  </si>
  <si>
    <t>4. Did you modify the rig?</t>
  </si>
  <si>
    <t>5. Did you modify/change the rudder(s)?</t>
  </si>
  <si>
    <t>3. Did you change/modify the keel or the keel bulb?</t>
  </si>
  <si>
    <t>Additional details :</t>
  </si>
  <si>
    <t>Table removed?</t>
  </si>
  <si>
    <t>Door(s) removed?</t>
  </si>
  <si>
    <t>Floorboard(s) removed?</t>
  </si>
  <si>
    <t>Cushions removed?</t>
  </si>
  <si>
    <t>Other items removed?</t>
  </si>
  <si>
    <t>If yes how many?</t>
  </si>
  <si>
    <t>Choix de la langue:</t>
  </si>
  <si>
    <t>Français</t>
  </si>
  <si>
    <t>English</t>
  </si>
  <si>
    <t>Langue</t>
  </si>
  <si>
    <t>Phone number :</t>
  </si>
  <si>
    <t>Bateau &amp; Proprio</t>
  </si>
  <si>
    <t>Coque</t>
  </si>
  <si>
    <t>Voile d'avant :</t>
  </si>
  <si>
    <t>Grand-voile :</t>
  </si>
  <si>
    <t>Spinnakers :</t>
  </si>
  <si>
    <t>Spi symétrique :</t>
  </si>
  <si>
    <t>Spi asymétrique :</t>
  </si>
  <si>
    <t>Mizaine :</t>
  </si>
  <si>
    <t>Headsail :</t>
  </si>
  <si>
    <t>Mainsail :</t>
  </si>
  <si>
    <t>Symetric spinnaker :</t>
  </si>
  <si>
    <t>Asymetric spinnaker :</t>
  </si>
  <si>
    <t>Mizzen :</t>
  </si>
  <si>
    <t>Gréement &amp; Voiles</t>
  </si>
  <si>
    <t>Configuration course</t>
  </si>
  <si>
    <t xml:space="preserve">ATTENTION : </t>
  </si>
  <si>
    <t>Détails</t>
  </si>
  <si>
    <t xml:space="preserve">WARNING : </t>
  </si>
  <si>
    <t>If you have an Endorsed Certificate all data changes require measurments by an approved measurer.</t>
  </si>
  <si>
    <t>A remplir</t>
  </si>
  <si>
    <t>Menu déroulant</t>
  </si>
  <si>
    <t>Signature</t>
  </si>
  <si>
    <t>J'ai lu et j'accepte les conditions ci-dessus</t>
  </si>
  <si>
    <t>Je n'accepte pas les conditions ci-dessus</t>
  </si>
  <si>
    <t>Nom</t>
  </si>
  <si>
    <t>Name</t>
  </si>
  <si>
    <t>Condition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</si>
  <si>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</si>
  <si>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I have read and accept the above</t>
  </si>
  <si>
    <t>I do not accept the above</t>
  </si>
  <si>
    <t>Read and accept:</t>
  </si>
  <si>
    <t>Lu et accepté:</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</si>
  <si>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</si>
  <si>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Address :</t>
  </si>
  <si>
    <t>To be completed</t>
  </si>
  <si>
    <t>Scroll-down menu</t>
  </si>
  <si>
    <t>Owner's surname and first name:</t>
  </si>
  <si>
    <t>Nom et prénom du propriétaire :</t>
  </si>
  <si>
    <t>Espanol</t>
  </si>
  <si>
    <t>Para rellenar</t>
  </si>
  <si>
    <t>Menu desplegable</t>
  </si>
  <si>
    <t>BARCO Y PROPIETARIO</t>
  </si>
  <si>
    <t>Nombre del barco :</t>
  </si>
  <si>
    <t>Modelo de Barco :</t>
  </si>
  <si>
    <t xml:space="preserve">Número de vela : </t>
  </si>
  <si>
    <t>Número del último certificado IRC valido :</t>
  </si>
  <si>
    <t>Año del último certificado IRC valido :</t>
  </si>
  <si>
    <t xml:space="preserve">Nombre y apellidos del armador : </t>
  </si>
  <si>
    <t>Dirección :</t>
  </si>
  <si>
    <t>Ciudad :</t>
  </si>
  <si>
    <t>Código postal :</t>
  </si>
  <si>
    <t>Número de teléfono :</t>
  </si>
  <si>
    <t>Dirección email (obligatoria) :</t>
  </si>
  <si>
    <t>&lt;selecciona de la lista&gt;</t>
  </si>
  <si>
    <t>Medida</t>
  </si>
  <si>
    <t>(2 decimales)</t>
  </si>
  <si>
    <t>Fuente del dato</t>
  </si>
  <si>
    <t>(Obligatorio)</t>
  </si>
  <si>
    <t>Casco :</t>
  </si>
  <si>
    <t>Peso*</t>
  </si>
  <si>
    <t>* Certificado de peso obligatorio para toda cambio de peso y lanzamientos</t>
  </si>
  <si>
    <t>Lastre</t>
  </si>
  <si>
    <t>Manga max.</t>
  </si>
  <si>
    <t>Calado</t>
  </si>
  <si>
    <t>Peso del bulbo</t>
  </si>
  <si>
    <t>Quilla elevable</t>
  </si>
  <si>
    <t>Vela de proa :</t>
  </si>
  <si>
    <t>HSA calculado</t>
  </si>
  <si>
    <t>Mayor :</t>
  </si>
  <si>
    <t>Espi simértico</t>
  </si>
  <si>
    <t>o</t>
  </si>
  <si>
    <t>SPA calculado</t>
  </si>
  <si>
    <t xml:space="preserve">Espi asimétrico : </t>
  </si>
  <si>
    <t>Mesana</t>
  </si>
  <si>
    <t>Botalón articulado</t>
  </si>
  <si>
    <t>CONFIGURACIÓN EN REGATA Y ACOMODACIONES INTERIORES</t>
  </si>
  <si>
    <t>Precisa mas abajo si los elementos de acomodación interior son quitados o permanecen a bordo en regata. En este caso, cada elemento debe estar en su posición normal a bordo. Si los elementos más abajo son diferentes de la versión estandar, por favor, especifiquelo.</t>
  </si>
  <si>
    <t>¿Cocina desmbarcada?</t>
  </si>
  <si>
    <t>¿Puertas desembarcadas?</t>
  </si>
  <si>
    <t>¿Suelos desembarcados?</t>
  </si>
  <si>
    <t>¿Cojines y colchones desembarcados?</t>
  </si>
  <si>
    <t>¿Cofres amovibles desembarcados?</t>
  </si>
  <si>
    <t>¿Otros elementos desembarcados?</t>
  </si>
  <si>
    <t>Si es "si", ¿cuantos?</t>
  </si>
  <si>
    <t>Si</t>
  </si>
  <si>
    <t>Responde a las 5 preguntas siguientes:</t>
  </si>
  <si>
    <t>1. ¿Has modificado el casco?</t>
  </si>
  <si>
    <t>2. ¿Has modificado las acomodaciones interiores?</t>
  </si>
  <si>
    <t>3. ¿Has modificado la quilla o el bulbo de la quilla?</t>
  </si>
  <si>
    <t>4. ¿Has modificado el aparejo?</t>
  </si>
  <si>
    <t>5. ¿Has modificado/cambiado los timon(es)?</t>
  </si>
  <si>
    <t>Detalles adicionales :</t>
  </si>
  <si>
    <t>Si es "si", precisar :</t>
  </si>
  <si>
    <t>Yo confirmo que la información proporcionada es correcta. Yo confirmo haber leido y acepto el Reglamento IRC. Yo estoy informado que la Autoridad de rating dispone de un fichero informático donde figura el conjunto de las informaciones declaradas y yo confirmo no tener ninguna objeción a que estos datos sean guardados, utilizados con el fín de analizar o informar.</t>
  </si>
  <si>
    <t>Leido y aceptado:</t>
  </si>
  <si>
    <t>Yo he leido y acepto las condiciones de arriba</t>
  </si>
  <si>
    <t>Yo no acepto las condiciones de arriba</t>
  </si>
  <si>
    <t>Nombre</t>
  </si>
  <si>
    <t>Le bateau a-t-il subit des modifications depuis le dernier certificat valide?</t>
  </si>
  <si>
    <t>Does the boat has any modification since last valid certificate?</t>
  </si>
  <si>
    <t>¿El barco tiene cualquier modificación desde el último certificado válido?</t>
  </si>
  <si>
    <t>**Merci de confirmer la valeur de HLUmax même si elle n'est pas modifiée par rapport au précédant certificat.</t>
  </si>
  <si>
    <t>**Please confirm HLUmax even if not changed from the previous certificate.</t>
  </si>
  <si>
    <t>** Gracias por confirmar el valor de la HLUmax incluso si no ha cambiado desde el certificado anterior</t>
  </si>
  <si>
    <t>&lt;2000</t>
  </si>
  <si>
    <t>Demande de simulation post-conception</t>
  </si>
  <si>
    <t>IRC Trial form</t>
  </si>
  <si>
    <t>Type de demande</t>
  </si>
  <si>
    <t>Tipo de Solicitud :</t>
  </si>
  <si>
    <t>Operation type :</t>
  </si>
  <si>
    <t>Type de demande :</t>
  </si>
  <si>
    <t>Country :</t>
  </si>
  <si>
    <t>Pays :</t>
  </si>
  <si>
    <t>Pais :</t>
  </si>
  <si>
    <t>M</t>
  </si>
  <si>
    <t>A</t>
  </si>
  <si>
    <t>S</t>
  </si>
  <si>
    <t>T</t>
  </si>
  <si>
    <t>SOLO rellene los datos que cambian</t>
  </si>
  <si>
    <t>Do not fill any data below</t>
  </si>
  <si>
    <t>No llene los datos a continuación</t>
  </si>
  <si>
    <t>Ne remplissez aucune données ci-dessous</t>
  </si>
  <si>
    <t>Solicitud de prueba IRC</t>
  </si>
  <si>
    <t>Foils</t>
  </si>
  <si>
    <t>Si oui, le Centre de Calcul vous contactera pour une demande d'information et de mesures supplémentaires.</t>
  </si>
  <si>
    <r>
      <t>• IRC 21.6.1: number of spinnakers on board</t>
    </r>
    <r>
      <rPr>
        <i/>
        <sz val="10"/>
        <rFont val="Arial"/>
        <family val="2"/>
      </rPr>
      <t xml:space="preserve"> </t>
    </r>
    <r>
      <rPr>
        <b/>
        <i/>
        <sz val="10"/>
        <rFont val="Arial"/>
        <family val="2"/>
      </rPr>
      <t>While Racing</t>
    </r>
  </si>
  <si>
    <r>
      <t xml:space="preserve">• IRC 21.6.1: numero de spinnakers a bordo </t>
    </r>
    <r>
      <rPr>
        <b/>
        <i/>
        <sz val="10"/>
        <rFont val="Arial"/>
        <family val="2"/>
      </rPr>
      <t>En Regata</t>
    </r>
  </si>
  <si>
    <r>
      <t xml:space="preserve">• IRC 21.6.1: nombre de spinnakers embarqués </t>
    </r>
    <r>
      <rPr>
        <b/>
        <i/>
        <sz val="10"/>
        <rFont val="Arial"/>
        <family val="2"/>
      </rPr>
      <t>En Course</t>
    </r>
  </si>
  <si>
    <t>La Règle IRC 2019 adapte le TCC selon le nombre de spinnakers embarqués En Course, même lorsque ce nombre est inférieur à 3.</t>
  </si>
  <si>
    <t>IRC Rule 2019 adjusts the TCC according to the number of spinnakers on board While Racing, even if less than 3.</t>
  </si>
  <si>
    <t>• IRC 21.1.6 b) : Système(s) de réglage de l'étai avant En Course</t>
  </si>
  <si>
    <t>• IRC 21.1.6 b) : System(s) to adjust the forestay While Racing</t>
  </si>
  <si>
    <t>• IRC 21.1.6 b) : Sistema(s) de  arreglo del estay En Regata</t>
  </si>
  <si>
    <t>Que ce ou ces systèmes soient utilisés En Course ou pas, un bateau équipé d'un ou de plusieurs systèmes de réglage de l'étai avant En Course doit le déclarer au Centre de Calcul IRC. Ceci inclut les systèmes dont les moyens pour les actionner sont déconnectés, ou débarqués du bateau.</t>
  </si>
  <si>
    <t>However used or not While Racing, a boat fitted with or carrying on board system(s) to adjust the forestay While Racing shall declare this to the Rating Authority. This includes a system with the power system disconnected or removed from the boat.</t>
  </si>
  <si>
    <t>Please select language</t>
  </si>
  <si>
    <t>Sélectionnez votre langue</t>
  </si>
  <si>
    <t>Gracias por escoger su lengua</t>
  </si>
  <si>
    <t>Traitement de vos données personnelles</t>
  </si>
  <si>
    <t>Tratamiento de sus datos</t>
  </si>
  <si>
    <t>How we use your information</t>
  </si>
  <si>
    <t>Le Centre de Calcul IRC de l'UNCL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UNCL. Nous transmettons également vos noms et numéros de certificat à ceux de nos partenaires dont vous bénéficiez des offres, ceci afin d'activer et de valider ces offres. Nous ne vendrons pas ni ne transmettrons pas vos données personnelles.</t>
  </si>
  <si>
    <t>El Centre de Calcul IRC de la UNCL respeta su privacidad y utilizará sus datos personales únicamente con el fin de administrar su cuenta y proporcionar los productos y servicios que ha solicitado. Esto incluye el reenvío de sus datos a su Autoridad de Rating para que le envíe un mensaje solicitándole que revalide su certificado y una copia de la nueva  la Guía de  UNCL deIRC. También enviamos sus nombres y números de certificado a aquellos de nuestros socios cuyas ofertas recibe para activar y validar estas ofertas. No venderemos ni transmitiremos sus datos personales.</t>
  </si>
  <si>
    <t>The Centre de Calcul IRC of UNCL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t>
  </si>
  <si>
    <t>Cependant, nous souhaiterions vous adresser occasionnellement par courriel des lettres d'actualité, offres ou promotions émanant de l'UNCL ou de ses partenaires. Si vous acceptez de recevoir de telles communications, merci de cocher la case ci-contre.</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</si>
  <si>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</si>
  <si>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Sin embargo, nos gustaría enviarle boletines ocasionales, ofertas o promociones de UNCL o sus socios. Si acepta recibir dichas comunicaciones, marque la casilla contraria.</t>
  </si>
  <si>
    <t>Nº de spis a bordo En Regata</t>
  </si>
  <si>
    <t>Ya sea que este o estos sistemas se usen en Regata o no, un barco equipado con uno o más sistemas de ajuste hacia adelante de bosque debe declararlo al Centro de Cálculo de IRC. Esto incluye un sistema cuyos medios para operarlos estén desconectados o desembarcados de la embarcación.</t>
  </si>
  <si>
    <t>Si la respuesta es Sí, el Centro de Calculo IRC solicitará información y medidas adicionales.</t>
  </si>
  <si>
    <t>El  IRC  2019 ajusta el TCC de acuerdo con el número de spinnakers a bordo En Regata, incluso cuando este número es inferior a 3.</t>
  </si>
  <si>
    <t>Solamente botalón</t>
  </si>
  <si>
    <t>NOUVEAU en 2020</t>
  </si>
  <si>
    <t>NEW in 2020</t>
  </si>
  <si>
    <t>NUEVO en 2020</t>
  </si>
  <si>
    <t>Ajoutée pour la version 2020</t>
  </si>
  <si>
    <t>IRC 2019</t>
  </si>
  <si>
    <t>NOVO em 2021</t>
  </si>
  <si>
    <t>Génois volant :</t>
  </si>
  <si>
    <t>FLU</t>
  </si>
  <si>
    <t>FLP</t>
  </si>
  <si>
    <t>FHW</t>
  </si>
  <si>
    <t>FTW</t>
  </si>
  <si>
    <t>FUW</t>
  </si>
  <si>
    <t>FSFL (mesuré comme un spinnaker)</t>
  </si>
  <si>
    <t>FSHW (mesuré comme un spinnaker)</t>
  </si>
  <si>
    <t>FSA calculé</t>
  </si>
  <si>
    <t>STLFHmax calculé</t>
  </si>
  <si>
    <t>STL (Bout dehors ou spi amuré sur le pont)</t>
  </si>
  <si>
    <t>Ajoutée pour la version 2021</t>
  </si>
  <si>
    <t>NOVO em 2019</t>
  </si>
  <si>
    <t>NOVO em 2020</t>
  </si>
  <si>
    <t>SPL (Tangon de spinnaker)</t>
  </si>
  <si>
    <t>Ni tangon de spinnaker, ni bout-dehors (le spi peut être amuré sur le pont)</t>
  </si>
  <si>
    <t>Sin tangon de spinnaker, ni botalon (el spi puede amurarse en casco)</t>
  </si>
  <si>
    <t>Bowsprit only</t>
  </si>
  <si>
    <t>Só gurupés</t>
  </si>
  <si>
    <t>Tangon(s) de spinnaker, PAS DE bout -dehors</t>
  </si>
  <si>
    <t>Spinnaker pole(s), NO bowsprit</t>
  </si>
  <si>
    <t>Tangón(es) para spinnaker, NO botalon</t>
  </si>
  <si>
    <t>Spinnaker pole(s) AND bowsprit</t>
  </si>
  <si>
    <t>Tangón de spinnaker Y botalon</t>
  </si>
  <si>
    <t>Tangon(s) de spinnaker ET bout-dehors</t>
  </si>
  <si>
    <t>Sem pau de spinnaker ou gurupés</t>
  </si>
  <si>
    <t>Gurupés articulado</t>
  </si>
  <si>
    <t>Muleta</t>
  </si>
  <si>
    <t>SPL (Spinnaker pole)</t>
  </si>
  <si>
    <t>SPL (Tangón de spinnaker)</t>
  </si>
  <si>
    <t>STL (Bowsprit or Spinnaker tacked on deck)</t>
  </si>
  <si>
    <t>STL (Botalon o spinnaker amurado en casco)</t>
  </si>
  <si>
    <t>STL (Gurupès ou balão amurado ao convés)</t>
  </si>
  <si>
    <r>
      <t>HLUmax</t>
    </r>
    <r>
      <rPr>
        <sz val="10"/>
        <color indexed="30"/>
        <rFont val="Arial"/>
        <family val="2"/>
      </rPr>
      <t>**</t>
    </r>
  </si>
  <si>
    <t>HLU</t>
  </si>
  <si>
    <t>HLP</t>
  </si>
  <si>
    <t>SFL</t>
  </si>
  <si>
    <t>ASFL</t>
  </si>
  <si>
    <t>Flèche de bordure si &gt;7,5% HLP</t>
  </si>
  <si>
    <t>Foot offset if &gt;7,5% HLP</t>
  </si>
  <si>
    <t>Faldón de pujamen si &gt;7,5% HLP</t>
  </si>
  <si>
    <t>Flèche de bordure si &gt;7,5% FLP</t>
  </si>
  <si>
    <t>Foot offset if &gt;7,5% FLP</t>
  </si>
  <si>
    <t>Faldón de pujamen si &gt;7,5% FLP</t>
  </si>
  <si>
    <r>
      <t xml:space="preserve">Nombre de génois volants à bord </t>
    </r>
    <r>
      <rPr>
        <i/>
        <sz val="10"/>
        <rFont val="Arial"/>
        <family val="2"/>
      </rPr>
      <t>en course</t>
    </r>
  </si>
  <si>
    <t>Nº de balões a bordo em regata</t>
  </si>
  <si>
    <r>
      <t xml:space="preserve">No. Of Flying Headsails aboard while </t>
    </r>
    <r>
      <rPr>
        <i/>
        <sz val="10"/>
        <rFont val="Arial"/>
        <family val="2"/>
      </rPr>
      <t>racing</t>
    </r>
  </si>
  <si>
    <t>Nº de Genoas de testa livre a bordo</t>
  </si>
  <si>
    <t>FSFL (measured as a spinnaker)</t>
  </si>
  <si>
    <t>FSHW (measured as a spinnaker)</t>
  </si>
  <si>
    <t>Flying Headsail:</t>
  </si>
  <si>
    <t>Genoa de testa livre :</t>
  </si>
  <si>
    <t>Nombre de spis à bord en course</t>
  </si>
  <si>
    <t>No. Of spinnaker aboard while racing</t>
  </si>
  <si>
    <t>7.5% LP =</t>
  </si>
  <si>
    <t>7.5% FLP =</t>
  </si>
  <si>
    <t>Kitchen parts removed?</t>
  </si>
  <si>
    <t>Bateaux équipés d'appendices sustentateurs</t>
  </si>
  <si>
    <t>Boats with lifting appendages</t>
  </si>
  <si>
    <t>If yes, your Rating Authority will contact you further more information and measurements details</t>
  </si>
  <si>
    <t>Calc FSA</t>
  </si>
  <si>
    <t>FSA calculado</t>
  </si>
  <si>
    <t>Calc STLFHmax</t>
  </si>
  <si>
    <t>STLFHmax calculado</t>
  </si>
  <si>
    <t>Please note below if internal layout elements are removed or kept aboard while racing. In this second case, each item must be in normal position on board.
If the items below are different from the standard version, please specify in the box Additional Details.</t>
  </si>
  <si>
    <t>Votre bateau est-il équipé d'appendice(s) qui crée de la portance ?</t>
  </si>
  <si>
    <t>ATENCIÓN :</t>
  </si>
  <si>
    <t>FLYING HEADSAIL</t>
  </si>
  <si>
    <t>Nome do barco :</t>
  </si>
  <si>
    <t>Numeral de vela :</t>
  </si>
  <si>
    <t>Desenho Classe :</t>
  </si>
  <si>
    <t>Sobrenome e nomes do Armador</t>
  </si>
  <si>
    <t>Endereço de correspondência</t>
  </si>
  <si>
    <t>BARCO E ARMADOR</t>
  </si>
  <si>
    <t>Completar</t>
  </si>
  <si>
    <t>MODIFICACIONE(S)</t>
  </si>
  <si>
    <t>AMENDMENT(S)</t>
  </si>
  <si>
    <t>MODIFICATION(S)</t>
  </si>
  <si>
    <t>Medição</t>
  </si>
  <si>
    <t>Genoa :</t>
  </si>
  <si>
    <t>Mestra :</t>
  </si>
  <si>
    <t>Balões :</t>
  </si>
  <si>
    <t>ou</t>
  </si>
  <si>
    <t>Balão simétrico :</t>
  </si>
  <si>
    <t>Balão assimétrico :</t>
  </si>
  <si>
    <t>FSFL (Medição como balão)</t>
  </si>
  <si>
    <t>FSHW (Medição como balão)</t>
  </si>
  <si>
    <t>Mezena :</t>
  </si>
  <si>
    <t>No spinnaker pole nor bowsprit (Spi may be tacked on deck)</t>
  </si>
  <si>
    <t>Pau(s) de spi, SEM gurupés</t>
  </si>
  <si>
    <t>Pau(s) de spi, E gurupés</t>
  </si>
  <si>
    <t>SPL (Pau de spi)</t>
  </si>
  <si>
    <t>Aparejo :</t>
  </si>
  <si>
    <t>Mastreação :</t>
  </si>
  <si>
    <t>RACE CONFIGURATION AND ACCOMODATION LAYOUT</t>
  </si>
  <si>
    <t>¿Mesa desembarcada?</t>
  </si>
  <si>
    <t>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t>
  </si>
  <si>
    <t>Precisar</t>
  </si>
  <si>
    <t>Si el Certificado es Endorsed toda modificación debe estar oficialmente medida o pesada.</t>
  </si>
  <si>
    <t>Si vous disposez d'un Certificat Endorsed toute modification doit être officiellement mesurée ou pesée.</t>
  </si>
  <si>
    <t>Calc do FSA</t>
  </si>
  <si>
    <t>Calc do STLFHmax</t>
  </si>
  <si>
    <t>Cidade :</t>
  </si>
  <si>
    <t>CEP :</t>
  </si>
  <si>
    <t>País :</t>
  </si>
  <si>
    <t>Telefone :</t>
  </si>
  <si>
    <t>E-mail :</t>
  </si>
  <si>
    <t>Nomes</t>
  </si>
  <si>
    <t>COMPLETER</t>
  </si>
  <si>
    <t>Português</t>
  </si>
  <si>
    <t>(Mandatory)</t>
  </si>
  <si>
    <t>Peso do barco*</t>
  </si>
  <si>
    <t>Lastro Interno</t>
  </si>
  <si>
    <t>Boca Max</t>
  </si>
  <si>
    <t>Peso do bulbo</t>
  </si>
  <si>
    <t>Matériau inséré dans le voile de quille ? (IRC 19.6)</t>
  </si>
  <si>
    <t>Material in fin keel ? (IRC 19.6)</t>
  </si>
  <si>
    <t>Material en la aleta de la quilla ? (IRC 19.6)</t>
  </si>
  <si>
    <t>Quille relevable :</t>
  </si>
  <si>
    <t>Quilha de içar :</t>
  </si>
  <si>
    <t>Tirant d'eau min :</t>
  </si>
  <si>
    <t>Calado min :</t>
  </si>
  <si>
    <t>Calado max :</t>
  </si>
  <si>
    <t>Tirant d'eau max :</t>
  </si>
  <si>
    <t>Calc do HSA</t>
  </si>
  <si>
    <t>Calc do SPA</t>
  </si>
  <si>
    <t>Movable cockpit lockers removed?</t>
  </si>
  <si>
    <t>Is the boat fitted with appendage(s) that create lift?</t>
  </si>
  <si>
    <t>El barco está equipado con xxx que elevan?</t>
  </si>
  <si>
    <t>Menu de abrir</t>
  </si>
  <si>
    <t>Tipo de Solicitude</t>
  </si>
  <si>
    <t>Planilha de Teste</t>
  </si>
  <si>
    <t>Selecionar lingua</t>
  </si>
  <si>
    <t>Número do último Certificado válido:</t>
  </si>
  <si>
    <t>Ano do último Certificado válido:</t>
  </si>
  <si>
    <t>&lt;selecionar da lista&gt;</t>
  </si>
  <si>
    <t>O barco passou por alguma modificação da última emissão de Certificado válido?</t>
  </si>
  <si>
    <t>Complete com dados a emendar SOMENTE</t>
  </si>
  <si>
    <t>Não completar os dados abaixo</t>
  </si>
  <si>
    <t>EMENDAS</t>
  </si>
  <si>
    <t>(2 decimais)</t>
  </si>
  <si>
    <t>Fonte dos dados</t>
  </si>
  <si>
    <t>(Obrigatorio)</t>
  </si>
  <si>
    <t>Material da asa da quilha (Regra 19.6) ?</t>
  </si>
  <si>
    <t xml:space="preserve">*Certificado de Peso obrigatorio para toda emenda de peso e lançamentos </t>
  </si>
  <si>
    <t>**Por favor confirmar HLUmax mesmo que sem modificação do Certificado anterior.</t>
  </si>
  <si>
    <t>Curva do pé se &gt;7,5% HLP</t>
  </si>
  <si>
    <t>Curva do pé se &gt;7,5% FLP</t>
  </si>
  <si>
    <t>CONFIGURAÇÃO DE REGATA E DISTRIBUIÇÃO DOS INTERIORES</t>
  </si>
  <si>
    <t xml:space="preserve">Favor de informar se elementos da distribuição interna são removidos do barco enquanto em regata. Nesse caso, cada item deve estar na sua posição normal a bordo. Se os itens abaixo são diferentes da versão padrão, especifique na caixa Detalhes Adicionais. </t>
  </si>
  <si>
    <t>Mesa desmebarcada?</t>
  </si>
  <si>
    <t>Portas desembarcadas?</t>
  </si>
  <si>
    <t>Assoalhos desembarcados?</t>
  </si>
  <si>
    <t>Beliches desembarcados?</t>
  </si>
  <si>
    <t>Caixões do cockpit desembarcados?</t>
  </si>
  <si>
    <t>Outros equipamentos desembarcados?</t>
  </si>
  <si>
    <t>Sem "sim", quantos?</t>
  </si>
  <si>
    <t>Elementos da cozinha desembarcados?</t>
  </si>
  <si>
    <t>ATENÇÃO:</t>
  </si>
  <si>
    <t>Ser seu Certificado é Auditado toda mudança de dados têm que ser aprovada por Medidor Credenciado.</t>
  </si>
  <si>
    <t>Favor de contestar as seguintes 5 perguntas:</t>
  </si>
  <si>
    <t>1. O casco foi modificado?</t>
  </si>
  <si>
    <t>2. O interior e/ou as acomodações foram modificadas?</t>
  </si>
  <si>
    <t>3. A quilha e/ou o bulbo foram modificados/trocados?</t>
  </si>
  <si>
    <t>4. A mastreação foi modificada/trocada?</t>
  </si>
  <si>
    <t>5. O leme foi modificado/trocado?</t>
  </si>
  <si>
    <t>Detalhes adicionais:</t>
  </si>
  <si>
    <t>Se "sim", forneça detalhes:</t>
  </si>
  <si>
    <t>Confirmo que a informação aqui fornecida é correta para o melhor do meu conhecimento. Confirmo que leí as Regras da Classe IRC e aceito cumpri-las completamente. Estou ciente que a Autoridade de Rating manterá todos os detalhes do meu rating na sua base de dados digital e que não tenho objeção que esses dados sejam guardados e utilizados com o propósito de analise e informação.</t>
  </si>
  <si>
    <t>Leido e aceito:</t>
  </si>
  <si>
    <t>Eu leí e aceito as condições acima mencionadas:</t>
  </si>
  <si>
    <t>Não aceito as condições acima mencionadas:</t>
  </si>
  <si>
    <t>Barcos com apêndices que geram elevação</t>
  </si>
  <si>
    <t>O barco está equipado com apêndices que geram elevação?</t>
  </si>
  <si>
    <t>Veja IRC Regra 2021 - Appendix F</t>
  </si>
  <si>
    <t>Se "sim" a Autoridade de Rating entrará em contato para coletar mais informações e detalhes de medição.</t>
  </si>
  <si>
    <t>IRC2021 - Définitions : FSHW&lt;62.5%FSFL = Cette voile n'est pas un Génois volant !</t>
  </si>
  <si>
    <t>IRC2021 - Definitions: FSHW&lt;62.5%FSFL = This sail is not a Flying Headsail!</t>
  </si>
  <si>
    <t>IRC2021 - Definiciones: FSHW&lt;62.5%FSFL = Esta vela no es un XXXXX !</t>
  </si>
  <si>
    <t>IRC2021 - Definições: FSHW&lt;62.5%FSFL = Esta vela não é um Genoa de testa livre !</t>
  </si>
  <si>
    <t>IRC2021 - Définitions: ASHW&lt;75%ASFL = Cette voile n'est pas un spinnaker !</t>
  </si>
  <si>
    <t>IRC2021 - Definitions: ASHW&lt;75%ASFL = This sail is not a spinnaker!</t>
  </si>
  <si>
    <t>IRC2021 - Definiciones: ASHW&lt;75%ASFL = Esta vela no es un spinnaker !</t>
  </si>
  <si>
    <t>IRC2021 - Definições: ASHW&lt;75%ASFL = Esta vela não é um balão!</t>
  </si>
  <si>
    <t>Como usamos seus dados</t>
  </si>
  <si>
    <t>O Centro de Cálculos IRC da UNCL trata sua privacidade com a maior seriedade e só utilizará seus dados pessoais para administrar sua conta e para providenciar os produtos e serviços que Você solicitou de nós. Isso inclui compartilha-los com a sua Autoridade IRC para que sejam enviados mensagens lembrando da revalidação anual do Certificado IRC e para enviar o Livro Anual da IRC. Também informaremos seu nome, número de Certificado e ofereceremos o código da validação aos nossos Sócios Membros da IRC somente com o propósito de activar e validar seus oferecimentos. Não venderemos nem intercambiaremos suas informações pessoais.</t>
  </si>
  <si>
    <t>De todas as formas, de tempos em tempos, nós ou nossos Sócios Membros IRC, gostariamos de contatá-lo via e-mail com boletins informativos e novidades sobre a IRC, descontos, eventos e outras comunicações de Seahorse Rating Limited ou dos nossos Sócios Membros. Por favor marque na caixa correspondente se aceita receber esses informativos:</t>
  </si>
  <si>
    <r>
      <rPr>
        <sz val="10"/>
        <rFont val="Arial"/>
        <family val="2"/>
      </rPr>
      <t xml:space="preserve">m </t>
    </r>
    <r>
      <rPr>
        <b/>
        <sz val="10"/>
        <color indexed="10"/>
        <rFont val="Arial"/>
        <family val="2"/>
      </rPr>
      <t>(STLFHmax = FSLF - (0.25*J)</t>
    </r>
  </si>
  <si>
    <t>Tangon de spinnaker, bout dehors, etc ...</t>
  </si>
  <si>
    <t>Spinnaker pole, bowsprit,etc…</t>
  </si>
  <si>
    <t>Tangón de spinnaker, botalón, etc …</t>
  </si>
  <si>
    <t>Pau de spi, Gurupes, etc …</t>
  </si>
  <si>
    <t>Complete with the data to be amended ONLY</t>
  </si>
  <si>
    <t>Demande de revalidation de certificat IRC 2022</t>
  </si>
  <si>
    <t>IRC Revalidation form 2022</t>
  </si>
  <si>
    <t>Solicitud de recálculo de certificado IRC 2022</t>
  </si>
  <si>
    <t>Planilha de Revalidação IRC 2022</t>
  </si>
  <si>
    <t>Demande de modification de certificat IRC 2022</t>
  </si>
  <si>
    <t xml:space="preserve">IRC 2022 Amendment form </t>
  </si>
  <si>
    <t>Solictud de modificación del certificado IRC 2022</t>
  </si>
  <si>
    <t>Planilha de Emenda IRC 2022</t>
  </si>
  <si>
    <t>Tangon de foc sous le vent (Whisker pole)</t>
  </si>
  <si>
    <t>Whisker pole set to leeward</t>
  </si>
  <si>
    <t>Tangón solo para vela de proa en sotavento</t>
  </si>
  <si>
    <t>Genoa Volante</t>
  </si>
  <si>
    <t>FSFL</t>
  </si>
  <si>
    <t>FSHW</t>
  </si>
  <si>
    <t>Nº de genoas volantes a bordo En Regata</t>
  </si>
  <si>
    <t>Voir Règle IRC - Annexe F "Appendices Sustentateurs"</t>
  </si>
  <si>
    <t>See IRC Rule - Appendix F</t>
  </si>
  <si>
    <t>Regla IRC - Appendix F</t>
  </si>
  <si>
    <t>Regra IRC - Appendix F</t>
  </si>
  <si>
    <t>NOUVEAU depuis 2021</t>
  </si>
  <si>
    <t>NEW since 2021</t>
  </si>
  <si>
    <t>NUEVO desde 2021</t>
  </si>
  <si>
    <t>Remplissez SEULEMENT les données à modifier (sauf indication spécifique en marge gauche)</t>
  </si>
  <si>
    <t>A renseigner impérativement pour toute demande de modification</t>
  </si>
  <si>
    <t>To be completed systematically for any amendment request</t>
  </si>
  <si>
    <t>Debe completarse para cualquier solicitud de modificacion</t>
  </si>
  <si>
    <t>Deve ser preenchido para qualquer solicitação de rmodificação</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</si>
</sst>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40C]dddd\ d\ mmmm\ yyyy"/>
    <numFmt numFmtId="169" formatCode="0#&quot; &quot;##&quot; &quot;##&quot; &quot;##&quot; &quot;##"/>
    <numFmt numFmtId="170" formatCode="00000"/>
    <numFmt numFmtId="171" formatCode="[$€-2]\ #,##0.00_);[Red]\([$€-2]\ #,##0.00\)"/>
    <numFmt numFmtId="172" formatCode="0.0"/>
  </numFmts>
  <fonts count="80">
    <font>
      <sz val="10"/>
      <name val="Arial"/>
      <family val="0"/>
    </font>
    <font>
      <b/>
      <sz val="10"/>
      <name val="Arial"/>
      <family val="2"/>
    </font>
    <font>
      <b/>
      <sz val="20"/>
      <name val="Arial"/>
      <family val="2"/>
    </font>
    <font>
      <sz val="8"/>
      <name val="Arial"/>
      <family val="2"/>
    </font>
    <font>
      <b/>
      <sz val="12"/>
      <name val="Arial"/>
      <family val="2"/>
    </font>
    <font>
      <sz val="10"/>
      <color indexed="10"/>
      <name val="Arial"/>
      <family val="2"/>
    </font>
    <font>
      <sz val="10"/>
      <color indexed="12"/>
      <name val="Arial"/>
      <family val="2"/>
    </font>
    <font>
      <b/>
      <sz val="10"/>
      <color indexed="10"/>
      <name val="Arial"/>
      <family val="2"/>
    </font>
    <font>
      <b/>
      <u val="single"/>
      <sz val="10"/>
      <color indexed="10"/>
      <name val="Arial"/>
      <family val="2"/>
    </font>
    <font>
      <sz val="10"/>
      <color indexed="9"/>
      <name val="Arial"/>
      <family val="2"/>
    </font>
    <font>
      <b/>
      <sz val="72"/>
      <color indexed="9"/>
      <name val="Arial"/>
      <family val="2"/>
    </font>
    <font>
      <sz val="10"/>
      <color indexed="48"/>
      <name val="Arial"/>
      <family val="2"/>
    </font>
    <font>
      <sz val="12"/>
      <name val="Arial"/>
      <family val="2"/>
    </font>
    <font>
      <b/>
      <sz val="14"/>
      <name val="Arial"/>
      <family val="2"/>
    </font>
    <font>
      <i/>
      <sz val="10"/>
      <name val="Arial"/>
      <family val="2"/>
    </font>
    <font>
      <b/>
      <i/>
      <sz val="10"/>
      <name val="Arial"/>
      <family val="2"/>
    </font>
    <font>
      <sz val="8"/>
      <name val="Tahoma"/>
      <family val="2"/>
    </font>
    <font>
      <sz val="10"/>
      <color indexed="30"/>
      <name val="Arial"/>
      <family val="2"/>
    </font>
    <font>
      <strike/>
      <sz val="10"/>
      <name val="Arial"/>
      <family val="2"/>
    </font>
    <font>
      <b/>
      <i/>
      <sz val="8"/>
      <color indexed="10"/>
      <name val="Arial"/>
      <family val="2"/>
    </font>
    <font>
      <sz val="9"/>
      <name val="Arial"/>
      <family val="2"/>
    </font>
    <font>
      <sz val="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0"/>
      <color indexed="10"/>
      <name val="Arial"/>
      <family val="2"/>
    </font>
    <font>
      <sz val="10"/>
      <color indexed="17"/>
      <name val="Arial"/>
      <family val="2"/>
    </font>
    <font>
      <sz val="9"/>
      <color indexed="17"/>
      <name val="Arial"/>
      <family val="2"/>
    </font>
    <font>
      <sz val="10"/>
      <color indexed="17"/>
      <name val="Calibri"/>
      <family val="2"/>
    </font>
    <font>
      <b/>
      <sz val="10"/>
      <color indexed="17"/>
      <name val="Arial"/>
      <family val="2"/>
    </font>
    <font>
      <sz val="10"/>
      <color indexed="44"/>
      <name val="Arial"/>
      <family val="2"/>
    </font>
    <font>
      <sz val="14"/>
      <color indexed="1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Arial"/>
      <family val="2"/>
    </font>
    <font>
      <b/>
      <sz val="10"/>
      <color rgb="FFFF0000"/>
      <name val="Arial"/>
      <family val="2"/>
    </font>
    <font>
      <sz val="10"/>
      <color rgb="FFFF0000"/>
      <name val="Arial"/>
      <family val="2"/>
    </font>
    <font>
      <i/>
      <sz val="10"/>
      <color rgb="FFFF0000"/>
      <name val="Arial"/>
      <family val="2"/>
    </font>
    <font>
      <sz val="10"/>
      <color rgb="FF00B050"/>
      <name val="Arial"/>
      <family val="2"/>
    </font>
    <font>
      <sz val="11"/>
      <color rgb="FF00B050"/>
      <name val="Calibri"/>
      <family val="2"/>
    </font>
    <font>
      <sz val="9"/>
      <color rgb="FF00B050"/>
      <name val="Arial"/>
      <family val="2"/>
    </font>
    <font>
      <sz val="10"/>
      <color rgb="FF00B050"/>
      <name val="Calibri"/>
      <family val="2"/>
    </font>
    <font>
      <b/>
      <sz val="10"/>
      <color rgb="FF00B050"/>
      <name val="Arial"/>
      <family val="2"/>
    </font>
    <font>
      <sz val="10"/>
      <color theme="3" tint="0.5999900102615356"/>
      <name val="Arial"/>
      <family val="2"/>
    </font>
    <font>
      <sz val="14"/>
      <color rgb="FFFF0000"/>
      <name val="Arial"/>
      <family val="2"/>
    </font>
    <font>
      <sz val="10"/>
      <color rgb="FF0070C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theme="0"/>
        <bgColor indexed="64"/>
      </patternFill>
    </fill>
    <fill>
      <patternFill patternType="solid">
        <fgColor rgb="FFCCFFCC"/>
        <bgColor indexed="64"/>
      </patternFill>
    </fill>
    <fill>
      <patternFill patternType="solid">
        <fgColor rgb="FFFFFF9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right style="thin"/>
      <top>
        <color indexed="63"/>
      </top>
      <bottom style="thin"/>
    </border>
    <border>
      <left style="thin"/>
      <right>
        <color indexed="63"/>
      </right>
      <top style="medium">
        <color rgb="FFFF0000"/>
      </top>
      <bottom>
        <color indexed="63"/>
      </bottom>
    </border>
    <border>
      <left>
        <color indexed="63"/>
      </left>
      <right style="thin"/>
      <top style="medium">
        <color rgb="FFFF0000"/>
      </top>
      <bottom>
        <color indexed="63"/>
      </bottom>
    </border>
    <border>
      <left style="thin"/>
      <right style="thin"/>
      <top style="medium">
        <color rgb="FFFF0000"/>
      </top>
      <bottom style="thin"/>
    </border>
    <border>
      <left>
        <color indexed="63"/>
      </left>
      <right>
        <color indexed="63"/>
      </right>
      <top style="medium">
        <color rgb="FFFF0000"/>
      </top>
      <bottom style="thin"/>
    </border>
    <border>
      <left style="thin"/>
      <right>
        <color indexed="63"/>
      </right>
      <top>
        <color indexed="63"/>
      </top>
      <bottom style="medium">
        <color rgb="FFFF0000"/>
      </bottom>
    </border>
    <border>
      <left style="thin"/>
      <right style="thin"/>
      <top>
        <color indexed="63"/>
      </top>
      <bottom style="medium">
        <color rgb="FFFF0000"/>
      </bottom>
    </border>
    <border>
      <left style="medium"/>
      <right>
        <color indexed="63"/>
      </right>
      <top>
        <color indexed="63"/>
      </top>
      <bottom style="thin"/>
    </border>
    <border>
      <left style="medium"/>
      <right>
        <color indexed="63"/>
      </right>
      <top style="thin"/>
      <bottom style="thin"/>
    </border>
    <border>
      <left style="thin"/>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top style="thin"/>
      <bottom style="thin">
        <color indexed="55"/>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color rgb="FFFF0000"/>
      </right>
      <top style="thin"/>
      <bottom style="thin"/>
    </border>
    <border>
      <left>
        <color indexed="63"/>
      </left>
      <right style="medium">
        <color rgb="FFFF0000"/>
      </right>
      <top style="thin"/>
      <bottom style="thin"/>
    </border>
    <border>
      <left style="thin"/>
      <right style="medium">
        <color rgb="FFFF0000"/>
      </right>
      <top style="medium">
        <color rgb="FFFF0000"/>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color rgb="FFFF0000"/>
      </left>
      <right style="thin"/>
      <top style="medium">
        <color rgb="FFFF0000"/>
      </top>
      <bottom>
        <color indexed="63"/>
      </bottom>
    </border>
    <border>
      <left style="medium">
        <color rgb="FFFF0000"/>
      </left>
      <right style="thin"/>
      <top>
        <color indexed="63"/>
      </top>
      <bottom>
        <color indexed="63"/>
      </bottom>
    </border>
    <border>
      <left style="medium">
        <color rgb="FFFF0000"/>
      </left>
      <right style="thin"/>
      <top>
        <color indexed="63"/>
      </top>
      <bottom style="medium">
        <color rgb="FFFF0000"/>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54" fillId="27" borderId="1" applyNumberFormat="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288">
    <xf numFmtId="0" fontId="0" fillId="0" borderId="0" xfId="0" applyAlignment="1">
      <alignment/>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xf>
    <xf numFmtId="0" fontId="0" fillId="0" borderId="0" xfId="0" applyFont="1" applyAlignment="1">
      <alignment/>
    </xf>
    <xf numFmtId="0" fontId="4" fillId="0" borderId="0" xfId="0" applyFont="1" applyAlignment="1">
      <alignment horizontal="center"/>
    </xf>
    <xf numFmtId="0" fontId="0" fillId="33" borderId="10" xfId="0" applyFill="1" applyBorder="1" applyAlignment="1">
      <alignment/>
    </xf>
    <xf numFmtId="0" fontId="0" fillId="34" borderId="11" xfId="0" applyFill="1" applyBorder="1" applyAlignment="1">
      <alignment horizontal="center"/>
    </xf>
    <xf numFmtId="0" fontId="0" fillId="34" borderId="12" xfId="0"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0" borderId="19" xfId="0" applyFont="1" applyBorder="1" applyAlignment="1">
      <alignment/>
    </xf>
    <xf numFmtId="0" fontId="1" fillId="0" borderId="14" xfId="0" applyFont="1" applyBorder="1" applyAlignment="1">
      <alignment/>
    </xf>
    <xf numFmtId="2" fontId="0" fillId="35" borderId="10" xfId="0" applyNumberFormat="1" applyFill="1" applyBorder="1" applyAlignment="1">
      <alignment/>
    </xf>
    <xf numFmtId="0" fontId="6" fillId="0" borderId="0" xfId="0" applyFont="1" applyAlignment="1">
      <alignment/>
    </xf>
    <xf numFmtId="0" fontId="0" fillId="0" borderId="0" xfId="0" applyAlignment="1">
      <alignment horizontal="right"/>
    </xf>
    <xf numFmtId="0" fontId="0" fillId="36" borderId="10" xfId="0" applyFill="1" applyBorder="1" applyAlignment="1">
      <alignment/>
    </xf>
    <xf numFmtId="0" fontId="0" fillId="0" borderId="20" xfId="0" applyBorder="1" applyAlignment="1">
      <alignment/>
    </xf>
    <xf numFmtId="0" fontId="0" fillId="0" borderId="10" xfId="0" applyBorder="1" applyAlignment="1">
      <alignment horizontal="left"/>
    </xf>
    <xf numFmtId="0" fontId="1" fillId="0" borderId="16" xfId="0" applyFont="1" applyBorder="1" applyAlignment="1">
      <alignment/>
    </xf>
    <xf numFmtId="0" fontId="7" fillId="0" borderId="0" xfId="0" applyFont="1" applyAlignment="1">
      <alignment/>
    </xf>
    <xf numFmtId="0" fontId="0" fillId="0" borderId="0" xfId="0" applyAlignment="1">
      <alignment horizontal="left"/>
    </xf>
    <xf numFmtId="0" fontId="0" fillId="0" borderId="21" xfId="0" applyBorder="1" applyAlignment="1">
      <alignment/>
    </xf>
    <xf numFmtId="0" fontId="1" fillId="0" borderId="22" xfId="0" applyFont="1" applyBorder="1" applyAlignment="1">
      <alignment/>
    </xf>
    <xf numFmtId="0" fontId="8" fillId="0" borderId="0" xfId="0" applyFont="1" applyAlignment="1">
      <alignment/>
    </xf>
    <xf numFmtId="0" fontId="7" fillId="0" borderId="17" xfId="0" applyFont="1" applyBorder="1" applyAlignment="1">
      <alignment horizontal="center"/>
    </xf>
    <xf numFmtId="0" fontId="0" fillId="0" borderId="17" xfId="0" applyFont="1" applyBorder="1" applyAlignment="1">
      <alignment/>
    </xf>
    <xf numFmtId="0" fontId="9" fillId="0" borderId="0" xfId="0" applyFont="1" applyAlignment="1">
      <alignment/>
    </xf>
    <xf numFmtId="0" fontId="0" fillId="0" borderId="0" xfId="0" applyAlignment="1">
      <alignment vertical="top" wrapText="1"/>
    </xf>
    <xf numFmtId="0" fontId="2" fillId="34" borderId="0" xfId="0" applyFont="1" applyFill="1" applyAlignment="1">
      <alignment horizontal="center"/>
    </xf>
    <xf numFmtId="0" fontId="1" fillId="0" borderId="0" xfId="0" applyFont="1" applyAlignment="1">
      <alignment/>
    </xf>
    <xf numFmtId="0" fontId="7" fillId="0" borderId="0" xfId="0" applyFont="1" applyAlignment="1">
      <alignment horizontal="center"/>
    </xf>
    <xf numFmtId="0" fontId="3" fillId="0" borderId="0" xfId="0" applyFont="1" applyAlignment="1">
      <alignment/>
    </xf>
    <xf numFmtId="0" fontId="6" fillId="0" borderId="14" xfId="0" applyFont="1" applyBorder="1" applyAlignment="1">
      <alignment/>
    </xf>
    <xf numFmtId="169" fontId="0" fillId="0" borderId="0" xfId="0" applyNumberFormat="1" applyAlignment="1">
      <alignment horizontal="left"/>
    </xf>
    <xf numFmtId="0" fontId="5" fillId="0" borderId="0" xfId="0" applyFont="1" applyAlignment="1">
      <alignment horizontal="center"/>
    </xf>
    <xf numFmtId="2" fontId="7" fillId="0" borderId="0" xfId="0" applyNumberFormat="1" applyFont="1" applyAlignment="1">
      <alignment/>
    </xf>
    <xf numFmtId="0" fontId="0" fillId="0" borderId="0" xfId="0" applyAlignment="1">
      <alignment horizontal="left" wrapText="1"/>
    </xf>
    <xf numFmtId="0" fontId="1" fillId="0" borderId="10" xfId="0" applyFont="1" applyBorder="1" applyAlignment="1">
      <alignment horizontal="right" wrapText="1"/>
    </xf>
    <xf numFmtId="2"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0" fontId="0" fillId="36" borderId="10" xfId="0" applyFill="1" applyBorder="1" applyAlignment="1" applyProtection="1">
      <alignment/>
      <protection locked="0"/>
    </xf>
    <xf numFmtId="0" fontId="0" fillId="36" borderId="11" xfId="0" applyFill="1" applyBorder="1" applyAlignment="1" applyProtection="1">
      <alignment/>
      <protection locked="0"/>
    </xf>
    <xf numFmtId="0" fontId="0" fillId="36" borderId="10" xfId="0" applyFill="1" applyBorder="1" applyAlignment="1" applyProtection="1">
      <alignment horizontal="center"/>
      <protection locked="0"/>
    </xf>
    <xf numFmtId="0" fontId="0" fillId="36" borderId="23" xfId="0" applyFill="1" applyBorder="1" applyAlignment="1" applyProtection="1">
      <alignment/>
      <protection locked="0"/>
    </xf>
    <xf numFmtId="0" fontId="0" fillId="36" borderId="15" xfId="0" applyFill="1" applyBorder="1" applyAlignment="1" applyProtection="1">
      <alignment/>
      <protection locked="0"/>
    </xf>
    <xf numFmtId="0" fontId="6" fillId="0" borderId="0" xfId="0" applyFont="1" applyAlignment="1">
      <alignment vertical="center" wrapText="1"/>
    </xf>
    <xf numFmtId="0" fontId="68" fillId="37" borderId="0" xfId="0" applyFont="1" applyFill="1" applyAlignment="1">
      <alignment/>
    </xf>
    <xf numFmtId="0" fontId="68" fillId="37" borderId="0" xfId="0" applyFont="1" applyFill="1" applyAlignment="1">
      <alignment horizontal="left"/>
    </xf>
    <xf numFmtId="0" fontId="69" fillId="0" borderId="24" xfId="0" applyFont="1" applyBorder="1" applyAlignment="1">
      <alignment/>
    </xf>
    <xf numFmtId="0" fontId="0" fillId="0" borderId="25" xfId="0" applyBorder="1" applyAlignment="1">
      <alignment/>
    </xf>
    <xf numFmtId="0" fontId="69" fillId="0" borderId="25" xfId="0" applyFont="1" applyBorder="1" applyAlignment="1">
      <alignment/>
    </xf>
    <xf numFmtId="0" fontId="0" fillId="0" borderId="26" xfId="0" applyBorder="1" applyAlignment="1">
      <alignment/>
    </xf>
    <xf numFmtId="0" fontId="0" fillId="0" borderId="27" xfId="0" applyBorder="1" applyAlignment="1">
      <alignment horizontal="left" indent="1"/>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69" fillId="0" borderId="0" xfId="0" applyFont="1" applyAlignment="1">
      <alignment/>
    </xf>
    <xf numFmtId="0" fontId="70" fillId="0" borderId="13" xfId="0" applyFont="1" applyBorder="1" applyAlignment="1">
      <alignment/>
    </xf>
    <xf numFmtId="0" fontId="0" fillId="0" borderId="0" xfId="0" applyAlignment="1">
      <alignment vertical="center"/>
    </xf>
    <xf numFmtId="0" fontId="0" fillId="0" borderId="0" xfId="0" applyFont="1" applyAlignment="1">
      <alignment wrapText="1"/>
    </xf>
    <xf numFmtId="0" fontId="69" fillId="0" borderId="0" xfId="0" applyFont="1" applyAlignment="1">
      <alignment horizontal="center"/>
    </xf>
    <xf numFmtId="0" fontId="0" fillId="36" borderId="10" xfId="0" applyFont="1" applyFill="1" applyBorder="1" applyAlignment="1" applyProtection="1">
      <alignment/>
      <protection locked="0"/>
    </xf>
    <xf numFmtId="0" fontId="0" fillId="0" borderId="14" xfId="0" applyBorder="1" applyAlignment="1">
      <alignment vertical="center"/>
    </xf>
    <xf numFmtId="0" fontId="9" fillId="0" borderId="0" xfId="0" applyFont="1" applyAlignment="1">
      <alignment vertical="center"/>
    </xf>
    <xf numFmtId="0" fontId="0" fillId="0" borderId="0" xfId="0" applyBorder="1" applyAlignment="1">
      <alignment/>
    </xf>
    <xf numFmtId="0" fontId="0" fillId="0" borderId="0" xfId="0" applyBorder="1" applyAlignment="1">
      <alignment vertical="top" wrapText="1"/>
    </xf>
    <xf numFmtId="0" fontId="0" fillId="0" borderId="0" xfId="0" applyBorder="1" applyAlignment="1">
      <alignment vertical="center"/>
    </xf>
    <xf numFmtId="0" fontId="9" fillId="0" borderId="15" xfId="0" applyFont="1" applyBorder="1" applyAlignment="1">
      <alignment vertical="center"/>
    </xf>
    <xf numFmtId="0" fontId="18" fillId="0" borderId="0" xfId="0" applyFont="1" applyAlignment="1">
      <alignment/>
    </xf>
    <xf numFmtId="0" fontId="0" fillId="0" borderId="0" xfId="0" applyFont="1" applyBorder="1" applyAlignment="1">
      <alignment/>
    </xf>
    <xf numFmtId="0" fontId="7" fillId="0" borderId="0" xfId="0" applyFont="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0" fillId="0" borderId="13" xfId="0" applyFont="1" applyBorder="1" applyAlignment="1">
      <alignment/>
    </xf>
    <xf numFmtId="0" fontId="19" fillId="0" borderId="13" xfId="0" applyFont="1" applyBorder="1" applyAlignment="1">
      <alignment horizontal="right" vertical="top"/>
    </xf>
    <xf numFmtId="2" fontId="19" fillId="0" borderId="13" xfId="0" applyNumberFormat="1" applyFont="1" applyBorder="1" applyAlignment="1">
      <alignment horizontal="left" vertical="top"/>
    </xf>
    <xf numFmtId="0" fontId="71" fillId="0" borderId="27" xfId="0" applyFont="1" applyBorder="1" applyAlignment="1">
      <alignment horizontal="left" indent="1"/>
    </xf>
    <xf numFmtId="0" fontId="20" fillId="0" borderId="27" xfId="0" applyFont="1" applyBorder="1" applyAlignment="1">
      <alignment horizontal="left" indent="1"/>
    </xf>
    <xf numFmtId="0" fontId="69" fillId="0" borderId="0" xfId="0" applyFont="1" applyAlignment="1">
      <alignment/>
    </xf>
    <xf numFmtId="0" fontId="69" fillId="0" borderId="14" xfId="0" applyFont="1" applyBorder="1" applyAlignment="1">
      <alignment horizontal="left" indent="1"/>
    </xf>
    <xf numFmtId="2" fontId="0" fillId="33" borderId="11" xfId="0" applyNumberFormat="1" applyFill="1" applyBorder="1" applyAlignment="1" applyProtection="1">
      <alignment/>
      <protection locked="0"/>
    </xf>
    <xf numFmtId="2" fontId="0" fillId="33" borderId="32" xfId="0" applyNumberFormat="1" applyFill="1" applyBorder="1" applyAlignment="1" applyProtection="1">
      <alignment/>
      <protection locked="0"/>
    </xf>
    <xf numFmtId="0" fontId="0" fillId="0" borderId="33" xfId="0" applyBorder="1" applyAlignment="1">
      <alignment/>
    </xf>
    <xf numFmtId="0" fontId="0" fillId="0" borderId="34" xfId="0" applyBorder="1" applyAlignment="1">
      <alignment/>
    </xf>
    <xf numFmtId="2" fontId="0" fillId="33" borderId="35" xfId="0" applyNumberFormat="1" applyFill="1" applyBorder="1" applyAlignment="1" applyProtection="1">
      <alignment/>
      <protection locked="0"/>
    </xf>
    <xf numFmtId="0" fontId="0" fillId="0" borderId="36" xfId="0" applyBorder="1" applyAlignment="1">
      <alignment/>
    </xf>
    <xf numFmtId="0" fontId="0" fillId="0" borderId="37" xfId="0" applyBorder="1" applyAlignment="1">
      <alignment/>
    </xf>
    <xf numFmtId="0" fontId="70" fillId="0" borderId="30" xfId="0" applyFont="1" applyBorder="1" applyAlignment="1">
      <alignment/>
    </xf>
    <xf numFmtId="0" fontId="70" fillId="36" borderId="38" xfId="0" applyFont="1" applyFill="1" applyBorder="1" applyAlignment="1" applyProtection="1">
      <alignment/>
      <protection locked="0"/>
    </xf>
    <xf numFmtId="0" fontId="69" fillId="0" borderId="0" xfId="0" applyFont="1" applyAlignment="1" applyProtection="1">
      <alignment/>
      <protection/>
    </xf>
    <xf numFmtId="0" fontId="0" fillId="0" borderId="0" xfId="0" applyFill="1" applyAlignment="1">
      <alignment/>
    </xf>
    <xf numFmtId="0" fontId="0" fillId="0" borderId="0" xfId="0" applyFill="1" applyAlignment="1">
      <alignment vertical="center"/>
    </xf>
    <xf numFmtId="0" fontId="68" fillId="0" borderId="0" xfId="0" applyFont="1" applyFill="1" applyAlignment="1">
      <alignment/>
    </xf>
    <xf numFmtId="0" fontId="0" fillId="0" borderId="0" xfId="0" applyAlignment="1" applyProtection="1">
      <alignment/>
      <protection/>
    </xf>
    <xf numFmtId="1" fontId="0" fillId="0" borderId="0" xfId="0" applyNumberFormat="1" applyAlignment="1" applyProtection="1">
      <alignment/>
      <protection/>
    </xf>
    <xf numFmtId="1" fontId="0" fillId="0" borderId="13" xfId="0" applyNumberFormat="1" applyBorder="1" applyAlignment="1" applyProtection="1">
      <alignment/>
      <protection/>
    </xf>
    <xf numFmtId="0" fontId="0" fillId="0" borderId="13"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0" fillId="0" borderId="0" xfId="0" applyAlignment="1" applyProtection="1">
      <alignment vertical="top"/>
      <protection/>
    </xf>
    <xf numFmtId="0" fontId="0" fillId="0" borderId="0" xfId="0" applyFont="1" applyAlignment="1" applyProtection="1">
      <alignment vertical="top"/>
      <protection/>
    </xf>
    <xf numFmtId="0" fontId="72" fillId="0" borderId="0" xfId="0" applyFont="1" applyAlignment="1" applyProtection="1">
      <alignment/>
      <protection/>
    </xf>
    <xf numFmtId="1" fontId="72" fillId="0" borderId="39" xfId="0" applyNumberFormat="1" applyFont="1" applyBorder="1" applyAlignment="1" applyProtection="1">
      <alignment/>
      <protection/>
    </xf>
    <xf numFmtId="0" fontId="72" fillId="0" borderId="17" xfId="0" applyFont="1" applyBorder="1" applyAlignment="1" applyProtection="1">
      <alignment/>
      <protection/>
    </xf>
    <xf numFmtId="0" fontId="72" fillId="0" borderId="32" xfId="0" applyFont="1" applyBorder="1" applyAlignment="1" applyProtection="1">
      <alignment/>
      <protection/>
    </xf>
    <xf numFmtId="0" fontId="72" fillId="0" borderId="0" xfId="0" applyFont="1" applyAlignment="1" applyProtection="1">
      <alignment horizontal="left" vertical="top" wrapText="1"/>
      <protection/>
    </xf>
    <xf numFmtId="0" fontId="73" fillId="0" borderId="0" xfId="0" applyFont="1" applyAlignment="1" applyProtection="1">
      <alignment horizontal="left" vertical="top" wrapText="1"/>
      <protection/>
    </xf>
    <xf numFmtId="0" fontId="72" fillId="0" borderId="17" xfId="0" applyFont="1" applyBorder="1" applyAlignment="1" applyProtection="1">
      <alignment horizontal="left"/>
      <protection/>
    </xf>
    <xf numFmtId="1" fontId="0" fillId="0" borderId="40" xfId="0" applyNumberFormat="1" applyBorder="1" applyAlignment="1" applyProtection="1">
      <alignment/>
      <protection/>
    </xf>
    <xf numFmtId="0" fontId="0" fillId="0" borderId="20" xfId="0" applyBorder="1" applyAlignment="1" applyProtection="1">
      <alignment/>
      <protection/>
    </xf>
    <xf numFmtId="0" fontId="0" fillId="0" borderId="10"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0" xfId="0" applyFont="1" applyAlignment="1" applyProtection="1">
      <alignment horizontal="left"/>
      <protection/>
    </xf>
    <xf numFmtId="0" fontId="72" fillId="0" borderId="0" xfId="0" applyFont="1" applyAlignment="1" applyProtection="1">
      <alignment vertical="center"/>
      <protection/>
    </xf>
    <xf numFmtId="0" fontId="72" fillId="0" borderId="12" xfId="0" applyFont="1" applyBorder="1" applyAlignment="1" applyProtection="1">
      <alignment/>
      <protection/>
    </xf>
    <xf numFmtId="2" fontId="72" fillId="38" borderId="0" xfId="0" applyNumberFormat="1" applyFont="1" applyFill="1" applyAlignment="1" applyProtection="1">
      <alignment/>
      <protection/>
    </xf>
    <xf numFmtId="0" fontId="74" fillId="0" borderId="0" xfId="0" applyFont="1" applyAlignment="1" applyProtection="1">
      <alignment horizontal="left" vertical="center"/>
      <protection/>
    </xf>
    <xf numFmtId="0" fontId="74" fillId="0" borderId="0" xfId="0" applyFont="1" applyAlignment="1" applyProtection="1">
      <alignment vertical="center"/>
      <protection/>
    </xf>
    <xf numFmtId="0" fontId="0" fillId="0" borderId="20" xfId="0" applyFont="1" applyBorder="1" applyAlignment="1" applyProtection="1">
      <alignment/>
      <protection/>
    </xf>
    <xf numFmtId="2" fontId="0" fillId="0" borderId="20" xfId="0" applyNumberFormat="1" applyFont="1" applyBorder="1" applyAlignment="1" applyProtection="1">
      <alignment/>
      <protection/>
    </xf>
    <xf numFmtId="0" fontId="72" fillId="0" borderId="0" xfId="0" applyFont="1" applyAlignment="1" applyProtection="1">
      <alignment vertical="top"/>
      <protection/>
    </xf>
    <xf numFmtId="2" fontId="0" fillId="0" borderId="0" xfId="0" applyNumberFormat="1" applyFont="1" applyAlignment="1" applyProtection="1">
      <alignment/>
      <protection/>
    </xf>
    <xf numFmtId="0" fontId="0" fillId="0" borderId="0" xfId="0" applyFont="1" applyAlignment="1" applyProtection="1">
      <alignment wrapText="1"/>
      <protection/>
    </xf>
    <xf numFmtId="0" fontId="73" fillId="0" borderId="17" xfId="0" applyFont="1" applyBorder="1" applyAlignment="1" applyProtection="1">
      <alignment horizontal="left" vertical="top" wrapText="1"/>
      <protection/>
    </xf>
    <xf numFmtId="0" fontId="0" fillId="0" borderId="19" xfId="0" applyBorder="1" applyAlignment="1" applyProtection="1">
      <alignment/>
      <protection/>
    </xf>
    <xf numFmtId="0" fontId="0" fillId="0" borderId="14" xfId="0" applyBorder="1" applyAlignment="1" applyProtection="1">
      <alignment/>
      <protection/>
    </xf>
    <xf numFmtId="0" fontId="0" fillId="0" borderId="14" xfId="0" applyFont="1" applyBorder="1" applyAlignment="1" applyProtection="1">
      <alignment/>
      <protection/>
    </xf>
    <xf numFmtId="0" fontId="72" fillId="0" borderId="13" xfId="0" applyFont="1" applyBorder="1" applyAlignment="1" applyProtection="1">
      <alignment horizontal="left" vertical="top" wrapText="1"/>
      <protection/>
    </xf>
    <xf numFmtId="0" fontId="75" fillId="0" borderId="0" xfId="0" applyFont="1" applyAlignment="1" applyProtection="1">
      <alignment horizontal="left" vertical="top" wrapText="1"/>
      <protection/>
    </xf>
    <xf numFmtId="0" fontId="76" fillId="0" borderId="0" xfId="0" applyFont="1" applyAlignment="1" applyProtection="1">
      <alignment/>
      <protection/>
    </xf>
    <xf numFmtId="0" fontId="0" fillId="0" borderId="0" xfId="0" applyAlignment="1" applyProtection="1">
      <alignment vertical="center"/>
      <protection/>
    </xf>
    <xf numFmtId="0" fontId="76" fillId="6" borderId="0" xfId="0" applyFont="1" applyFill="1" applyAlignment="1" applyProtection="1">
      <alignment/>
      <protection/>
    </xf>
    <xf numFmtId="0" fontId="0" fillId="6" borderId="0" xfId="0" applyFill="1" applyAlignment="1" applyProtection="1">
      <alignment/>
      <protection/>
    </xf>
    <xf numFmtId="0" fontId="72" fillId="6" borderId="0" xfId="0" applyFont="1" applyFill="1" applyAlignment="1" applyProtection="1">
      <alignment/>
      <protection/>
    </xf>
    <xf numFmtId="0" fontId="77" fillId="0" borderId="0" xfId="0" applyFont="1" applyAlignment="1" applyProtection="1">
      <alignment/>
      <protection/>
    </xf>
    <xf numFmtId="0" fontId="77" fillId="38" borderId="0" xfId="0" applyFont="1" applyFill="1" applyAlignment="1" applyProtection="1">
      <alignment/>
      <protection/>
    </xf>
    <xf numFmtId="0" fontId="0" fillId="38" borderId="0" xfId="0" applyFill="1" applyAlignment="1" applyProtection="1">
      <alignment/>
      <protection/>
    </xf>
    <xf numFmtId="0" fontId="72" fillId="0" borderId="17" xfId="0" applyNumberFormat="1" applyFont="1" applyBorder="1" applyAlignment="1" applyProtection="1">
      <alignment/>
      <protection/>
    </xf>
    <xf numFmtId="0" fontId="75" fillId="0" borderId="17" xfId="0" applyFont="1" applyBorder="1" applyAlignment="1" applyProtection="1">
      <alignment horizontal="left" vertical="top" wrapText="1"/>
      <protection/>
    </xf>
    <xf numFmtId="0" fontId="72" fillId="0" borderId="0" xfId="0" applyFont="1" applyFill="1" applyAlignment="1" applyProtection="1">
      <alignment/>
      <protection/>
    </xf>
    <xf numFmtId="0" fontId="0" fillId="0" borderId="0" xfId="0" applyFont="1" applyAlignment="1">
      <alignment vertical="center"/>
    </xf>
    <xf numFmtId="0" fontId="21" fillId="0" borderId="0" xfId="0" applyFont="1" applyAlignment="1">
      <alignment vertical="center"/>
    </xf>
    <xf numFmtId="0" fontId="7" fillId="0" borderId="13" xfId="0" applyFont="1" applyBorder="1" applyAlignment="1">
      <alignment horizontal="center"/>
    </xf>
    <xf numFmtId="2" fontId="19" fillId="0" borderId="23" xfId="0" applyNumberFormat="1" applyFont="1" applyBorder="1" applyAlignment="1">
      <alignment horizontal="left" vertical="top"/>
    </xf>
    <xf numFmtId="0" fontId="0" fillId="0" borderId="18" xfId="0" applyFont="1" applyBorder="1" applyAlignment="1">
      <alignment/>
    </xf>
    <xf numFmtId="0" fontId="0" fillId="0" borderId="13" xfId="0" applyFont="1" applyFill="1" applyBorder="1" applyAlignment="1">
      <alignment/>
    </xf>
    <xf numFmtId="0" fontId="0" fillId="0" borderId="25" xfId="0" applyFont="1" applyBorder="1" applyAlignment="1">
      <alignment/>
    </xf>
    <xf numFmtId="2" fontId="0" fillId="33" borderId="10" xfId="0" applyNumberFormat="1" applyFont="1" applyFill="1" applyBorder="1" applyAlignment="1" applyProtection="1">
      <alignment/>
      <protection locked="0"/>
    </xf>
    <xf numFmtId="0" fontId="0" fillId="33" borderId="41" xfId="0" applyFill="1" applyBorder="1" applyAlignment="1" applyProtection="1">
      <alignment horizontal="center"/>
      <protection locked="0"/>
    </xf>
    <xf numFmtId="0" fontId="0" fillId="33" borderId="42" xfId="0" applyFill="1" applyBorder="1" applyAlignment="1" applyProtection="1">
      <alignment horizontal="center"/>
      <protection locked="0"/>
    </xf>
    <xf numFmtId="0" fontId="0" fillId="33" borderId="43" xfId="0" applyFill="1" applyBorder="1" applyAlignment="1" applyProtection="1">
      <alignment horizontal="center"/>
      <protection locked="0"/>
    </xf>
    <xf numFmtId="0" fontId="69" fillId="0" borderId="0" xfId="0" applyFont="1" applyBorder="1" applyAlignment="1">
      <alignment horizontal="left" indent="1"/>
    </xf>
    <xf numFmtId="0" fontId="69" fillId="0" borderId="0" xfId="0" applyFont="1" applyAlignment="1">
      <alignment horizontal="left" indent="1"/>
    </xf>
    <xf numFmtId="0" fontId="69" fillId="0" borderId="15" xfId="0" applyFont="1" applyBorder="1" applyAlignment="1">
      <alignment horizontal="center" vertical="center"/>
    </xf>
    <xf numFmtId="0" fontId="0" fillId="39" borderId="22" xfId="0" applyFont="1" applyFill="1" applyBorder="1" applyAlignment="1" applyProtection="1">
      <alignment horizontal="center"/>
      <protection locked="0"/>
    </xf>
    <xf numFmtId="0" fontId="0" fillId="39" borderId="21" xfId="0" applyFont="1" applyFill="1" applyBorder="1" applyAlignment="1" applyProtection="1">
      <alignment horizontal="center"/>
      <protection locked="0"/>
    </xf>
    <xf numFmtId="0" fontId="0" fillId="0" borderId="0" xfId="0" applyAlignment="1">
      <alignment horizontal="left" vertical="top" wrapText="1"/>
    </xf>
    <xf numFmtId="0" fontId="0" fillId="33" borderId="14" xfId="0" applyFill="1" applyBorder="1" applyAlignment="1" applyProtection="1">
      <alignment horizontal="left"/>
      <protection locked="0"/>
    </xf>
    <xf numFmtId="0" fontId="0" fillId="33" borderId="0" xfId="0" applyFill="1" applyAlignment="1" applyProtection="1">
      <alignment horizontal="left"/>
      <protection locked="0"/>
    </xf>
    <xf numFmtId="0" fontId="0" fillId="33" borderId="15" xfId="0" applyFill="1" applyBorder="1" applyAlignment="1" applyProtection="1">
      <alignment horizontal="left"/>
      <protection locked="0"/>
    </xf>
    <xf numFmtId="0" fontId="0" fillId="33" borderId="41" xfId="0" applyFill="1" applyBorder="1" applyAlignment="1" applyProtection="1">
      <alignment horizontal="left"/>
      <protection locked="0"/>
    </xf>
    <xf numFmtId="0" fontId="0" fillId="33" borderId="42" xfId="0" applyFill="1" applyBorder="1" applyAlignment="1" applyProtection="1">
      <alignment horizontal="left"/>
      <protection locked="0"/>
    </xf>
    <xf numFmtId="0" fontId="0" fillId="33" borderId="43" xfId="0" applyFill="1" applyBorder="1" applyAlignment="1" applyProtection="1">
      <alignment horizontal="left"/>
      <protection locked="0"/>
    </xf>
    <xf numFmtId="170" fontId="0" fillId="33" borderId="41" xfId="0" applyNumberFormat="1" applyFill="1" applyBorder="1" applyAlignment="1" applyProtection="1">
      <alignment horizontal="left"/>
      <protection locked="0"/>
    </xf>
    <xf numFmtId="170" fontId="0" fillId="33" borderId="42" xfId="0" applyNumberFormat="1" applyFill="1" applyBorder="1" applyAlignment="1" applyProtection="1">
      <alignment horizontal="left"/>
      <protection locked="0"/>
    </xf>
    <xf numFmtId="170" fontId="0" fillId="33" borderId="43" xfId="0" applyNumberFormat="1" applyFill="1" applyBorder="1" applyAlignment="1" applyProtection="1">
      <alignment horizontal="left"/>
      <protection locked="0"/>
    </xf>
    <xf numFmtId="0" fontId="0" fillId="0" borderId="12" xfId="0" applyBorder="1" applyAlignment="1">
      <alignment horizontal="left" vertical="center"/>
    </xf>
    <xf numFmtId="169" fontId="0" fillId="33" borderId="44" xfId="0" applyNumberFormat="1" applyFill="1" applyBorder="1" applyAlignment="1" applyProtection="1">
      <alignment horizontal="left"/>
      <protection locked="0"/>
    </xf>
    <xf numFmtId="169" fontId="0" fillId="33" borderId="45" xfId="0" applyNumberFormat="1" applyFill="1" applyBorder="1" applyAlignment="1" applyProtection="1">
      <alignment horizontal="left"/>
      <protection locked="0"/>
    </xf>
    <xf numFmtId="169" fontId="0" fillId="33" borderId="46" xfId="0" applyNumberFormat="1" applyFill="1" applyBorder="1" applyAlignment="1" applyProtection="1">
      <alignment horizontal="left"/>
      <protection locked="0"/>
    </xf>
    <xf numFmtId="0" fontId="78" fillId="0" borderId="0" xfId="0" applyFont="1" applyAlignment="1">
      <alignment horizontal="center" vertical="center"/>
    </xf>
    <xf numFmtId="0" fontId="0" fillId="33" borderId="16" xfId="0" applyFill="1" applyBorder="1" applyAlignment="1" applyProtection="1">
      <alignment horizontal="left"/>
      <protection locked="0"/>
    </xf>
    <xf numFmtId="0" fontId="0" fillId="33" borderId="17" xfId="0" applyFill="1" applyBorder="1" applyAlignment="1" applyProtection="1">
      <alignment horizontal="left"/>
      <protection locked="0"/>
    </xf>
    <xf numFmtId="0" fontId="0" fillId="33" borderId="18" xfId="0" applyFill="1" applyBorder="1" applyAlignment="1" applyProtection="1">
      <alignment horizontal="left"/>
      <protection locked="0"/>
    </xf>
    <xf numFmtId="0" fontId="0" fillId="40" borderId="10" xfId="0" applyFill="1" applyBorder="1" applyAlignment="1" applyProtection="1">
      <alignment horizontal="center"/>
      <protection locked="0"/>
    </xf>
    <xf numFmtId="0" fontId="2" fillId="34" borderId="0" xfId="0" applyFont="1" applyFill="1" applyAlignment="1">
      <alignment horizontal="left" indent="15"/>
    </xf>
    <xf numFmtId="0" fontId="0" fillId="33" borderId="47" xfId="0" applyFill="1" applyBorder="1" applyAlignment="1" applyProtection="1">
      <alignment horizontal="left"/>
      <protection locked="0"/>
    </xf>
    <xf numFmtId="0" fontId="0" fillId="33" borderId="48" xfId="0" applyFill="1" applyBorder="1" applyAlignment="1" applyProtection="1">
      <alignment horizontal="left"/>
      <protection locked="0"/>
    </xf>
    <xf numFmtId="0" fontId="0" fillId="33" borderId="49" xfId="0" applyFill="1" applyBorder="1" applyAlignment="1" applyProtection="1">
      <alignment horizontal="left"/>
      <protection locked="0"/>
    </xf>
    <xf numFmtId="0" fontId="70" fillId="0" borderId="0" xfId="0" applyFont="1" applyAlignment="1">
      <alignment horizontal="right" indent="1"/>
    </xf>
    <xf numFmtId="0" fontId="70" fillId="0" borderId="15" xfId="0" applyFont="1" applyBorder="1" applyAlignment="1">
      <alignment horizontal="right" indent="1"/>
    </xf>
    <xf numFmtId="0" fontId="4" fillId="36" borderId="50" xfId="0" applyFont="1" applyFill="1" applyBorder="1" applyAlignment="1">
      <alignment horizontal="center"/>
    </xf>
    <xf numFmtId="0" fontId="4" fillId="36" borderId="51" xfId="0" applyFont="1" applyFill="1" applyBorder="1" applyAlignment="1">
      <alignment horizontal="center"/>
    </xf>
    <xf numFmtId="0" fontId="4" fillId="36" borderId="52" xfId="0" applyFont="1" applyFill="1" applyBorder="1" applyAlignment="1">
      <alignment horizontal="center"/>
    </xf>
    <xf numFmtId="0" fontId="0" fillId="33" borderId="19" xfId="0" applyFont="1" applyFill="1" applyBorder="1" applyAlignment="1" applyProtection="1">
      <alignment horizontal="left" vertical="top" wrapText="1"/>
      <protection locked="0"/>
    </xf>
    <xf numFmtId="0" fontId="0" fillId="33" borderId="13" xfId="0" applyFill="1" applyBorder="1" applyAlignment="1" applyProtection="1">
      <alignment horizontal="left" vertical="top" wrapText="1"/>
      <protection locked="0"/>
    </xf>
    <xf numFmtId="0" fontId="0" fillId="33" borderId="23" xfId="0" applyFill="1" applyBorder="1" applyAlignment="1" applyProtection="1">
      <alignment horizontal="left" vertical="top" wrapText="1"/>
      <protection locked="0"/>
    </xf>
    <xf numFmtId="0" fontId="0" fillId="33" borderId="14" xfId="0" applyFont="1" applyFill="1" applyBorder="1" applyAlignment="1" applyProtection="1">
      <alignment horizontal="left" vertical="top" wrapText="1"/>
      <protection locked="0"/>
    </xf>
    <xf numFmtId="0" fontId="0" fillId="33" borderId="0" xfId="0" applyFill="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5" fillId="34" borderId="19" xfId="0" applyFont="1" applyFill="1" applyBorder="1" applyAlignment="1">
      <alignment horizontal="center"/>
    </xf>
    <xf numFmtId="0" fontId="5" fillId="34" borderId="23" xfId="0" applyFont="1" applyFill="1" applyBorder="1" applyAlignment="1">
      <alignment horizontal="center"/>
    </xf>
    <xf numFmtId="0" fontId="5" fillId="34" borderId="14" xfId="0" applyFont="1" applyFill="1" applyBorder="1" applyAlignment="1">
      <alignment horizontal="center"/>
    </xf>
    <xf numFmtId="0" fontId="5" fillId="34" borderId="15" xfId="0" applyFont="1" applyFill="1" applyBorder="1" applyAlignment="1">
      <alignment horizontal="center"/>
    </xf>
    <xf numFmtId="0" fontId="0" fillId="40" borderId="11" xfId="0" applyFill="1" applyBorder="1" applyAlignment="1" applyProtection="1">
      <alignment horizontal="center"/>
      <protection locked="0"/>
    </xf>
    <xf numFmtId="0" fontId="0" fillId="40" borderId="32" xfId="0" applyFill="1" applyBorder="1" applyAlignment="1" applyProtection="1">
      <alignment horizontal="center"/>
      <protection locked="0"/>
    </xf>
    <xf numFmtId="0" fontId="0" fillId="40" borderId="19" xfId="0" applyFill="1" applyBorder="1" applyAlignment="1" applyProtection="1">
      <alignment horizontal="center"/>
      <protection locked="0"/>
    </xf>
    <xf numFmtId="0" fontId="0" fillId="40" borderId="23" xfId="0" applyFill="1" applyBorder="1" applyAlignment="1" applyProtection="1">
      <alignment horizontal="center"/>
      <protection locked="0"/>
    </xf>
    <xf numFmtId="0" fontId="0" fillId="40" borderId="16" xfId="0" applyFill="1" applyBorder="1" applyAlignment="1" applyProtection="1">
      <alignment horizontal="center"/>
      <protection locked="0"/>
    </xf>
    <xf numFmtId="0" fontId="0" fillId="40" borderId="18" xfId="0" applyFill="1" applyBorder="1" applyAlignment="1" applyProtection="1">
      <alignment horizontal="center"/>
      <protection locked="0"/>
    </xf>
    <xf numFmtId="0" fontId="0" fillId="0" borderId="10" xfId="0" applyBorder="1" applyAlignment="1">
      <alignment horizontal="left"/>
    </xf>
    <xf numFmtId="0" fontId="0" fillId="40" borderId="53" xfId="0" applyFill="1" applyBorder="1" applyAlignment="1" applyProtection="1">
      <alignment horizontal="center"/>
      <protection locked="0"/>
    </xf>
    <xf numFmtId="0" fontId="70" fillId="36" borderId="22" xfId="0" applyFont="1" applyFill="1" applyBorder="1" applyAlignment="1" applyProtection="1">
      <alignment horizontal="left" vertical="center" wrapText="1"/>
      <protection locked="0"/>
    </xf>
    <xf numFmtId="0" fontId="70" fillId="36" borderId="20" xfId="0" applyFont="1" applyFill="1" applyBorder="1" applyAlignment="1" applyProtection="1">
      <alignment horizontal="left" vertical="center" wrapText="1"/>
      <protection locked="0"/>
    </xf>
    <xf numFmtId="0" fontId="70" fillId="36" borderId="54" xfId="0" applyFont="1" applyFill="1" applyBorder="1" applyAlignment="1" applyProtection="1">
      <alignment horizontal="left" vertical="center" wrapText="1"/>
      <protection locked="0"/>
    </xf>
    <xf numFmtId="0" fontId="0" fillId="40" borderId="22" xfId="0" applyFill="1" applyBorder="1" applyAlignment="1" applyProtection="1">
      <alignment horizontal="left"/>
      <protection locked="0"/>
    </xf>
    <xf numFmtId="0" fontId="0" fillId="40" borderId="21" xfId="0" applyFill="1" applyBorder="1" applyAlignment="1" applyProtection="1">
      <alignment horizontal="left"/>
      <protection locked="0"/>
    </xf>
    <xf numFmtId="0" fontId="0" fillId="33" borderId="10" xfId="0" applyFill="1" applyBorder="1" applyAlignment="1" applyProtection="1">
      <alignment horizontal="left"/>
      <protection locked="0"/>
    </xf>
    <xf numFmtId="0" fontId="0" fillId="40" borderId="22"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40" borderId="35" xfId="0" applyFill="1" applyBorder="1" applyAlignment="1" applyProtection="1">
      <alignment horizontal="center"/>
      <protection locked="0"/>
    </xf>
    <xf numFmtId="0" fontId="0" fillId="40" borderId="55" xfId="0" applyFill="1" applyBorder="1" applyAlignment="1" applyProtection="1">
      <alignment horizontal="center"/>
      <protection locked="0"/>
    </xf>
    <xf numFmtId="0" fontId="10" fillId="34" borderId="0" xfId="0" applyFont="1" applyFill="1" applyAlignment="1">
      <alignment horizontal="center"/>
    </xf>
    <xf numFmtId="0" fontId="4" fillId="36" borderId="50" xfId="0" applyFont="1" applyFill="1" applyBorder="1" applyAlignment="1">
      <alignment horizontal="center" vertical="center"/>
    </xf>
    <xf numFmtId="0" fontId="4" fillId="36" borderId="51" xfId="0" applyFont="1" applyFill="1" applyBorder="1" applyAlignment="1">
      <alignment horizontal="center" vertical="center"/>
    </xf>
    <xf numFmtId="0" fontId="4" fillId="36" borderId="52" xfId="0" applyFont="1" applyFill="1" applyBorder="1" applyAlignment="1">
      <alignment horizontal="center" vertical="center"/>
    </xf>
    <xf numFmtId="0" fontId="0" fillId="0" borderId="0" xfId="0" applyAlignment="1">
      <alignment horizontal="left" wrapText="1"/>
    </xf>
    <xf numFmtId="0" fontId="0" fillId="0" borderId="22"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2" fillId="36" borderId="56" xfId="0" applyFont="1" applyFill="1" applyBorder="1" applyAlignment="1" applyProtection="1">
      <alignment horizontal="center" vertical="center"/>
      <protection locked="0"/>
    </xf>
    <xf numFmtId="0" fontId="12" fillId="36" borderId="57" xfId="0" applyFont="1" applyFill="1" applyBorder="1" applyAlignment="1" applyProtection="1">
      <alignment horizontal="center" vertical="center"/>
      <protection locked="0"/>
    </xf>
    <xf numFmtId="0" fontId="12" fillId="36" borderId="58" xfId="0" applyFont="1" applyFill="1" applyBorder="1" applyAlignment="1" applyProtection="1">
      <alignment horizontal="center" vertical="center"/>
      <protection locked="0"/>
    </xf>
    <xf numFmtId="0" fontId="12" fillId="36" borderId="59" xfId="0" applyFont="1" applyFill="1" applyBorder="1" applyAlignment="1" applyProtection="1">
      <alignment horizontal="center" vertical="center"/>
      <protection locked="0"/>
    </xf>
    <xf numFmtId="0" fontId="12" fillId="36" borderId="60" xfId="0" applyFont="1" applyFill="1" applyBorder="1" applyAlignment="1" applyProtection="1">
      <alignment horizontal="center" vertical="center"/>
      <protection locked="0"/>
    </xf>
    <xf numFmtId="0" fontId="12" fillId="36" borderId="61" xfId="0" applyFont="1" applyFill="1" applyBorder="1" applyAlignment="1" applyProtection="1">
      <alignment horizontal="center" vertical="center"/>
      <protection locked="0"/>
    </xf>
    <xf numFmtId="0" fontId="13" fillId="19" borderId="56" xfId="0" applyFont="1" applyFill="1" applyBorder="1" applyAlignment="1">
      <alignment horizontal="center" vertical="center"/>
    </xf>
    <xf numFmtId="0" fontId="13" fillId="19" borderId="57" xfId="0" applyFont="1" applyFill="1" applyBorder="1" applyAlignment="1">
      <alignment horizontal="center" vertical="center"/>
    </xf>
    <xf numFmtId="0" fontId="13" fillId="19" borderId="58" xfId="0" applyFont="1" applyFill="1" applyBorder="1" applyAlignment="1">
      <alignment horizontal="center" vertical="center"/>
    </xf>
    <xf numFmtId="0" fontId="13" fillId="19" borderId="59" xfId="0" applyFont="1" applyFill="1" applyBorder="1" applyAlignment="1">
      <alignment horizontal="center" vertical="center"/>
    </xf>
    <xf numFmtId="0" fontId="13" fillId="19" borderId="60" xfId="0" applyFont="1" applyFill="1" applyBorder="1" applyAlignment="1">
      <alignment horizontal="center" vertical="center"/>
    </xf>
    <xf numFmtId="0" fontId="13" fillId="19" borderId="61" xfId="0" applyFont="1" applyFill="1" applyBorder="1" applyAlignment="1">
      <alignment horizontal="center" vertical="center"/>
    </xf>
    <xf numFmtId="0" fontId="5" fillId="36" borderId="22" xfId="0" applyFont="1" applyFill="1" applyBorder="1" applyAlignment="1" applyProtection="1">
      <alignment horizontal="left" vertical="center" wrapText="1"/>
      <protection locked="0"/>
    </xf>
    <xf numFmtId="0" fontId="5" fillId="36" borderId="20" xfId="0" applyFont="1" applyFill="1" applyBorder="1" applyAlignment="1" applyProtection="1">
      <alignment horizontal="left" vertical="center" wrapText="1"/>
      <protection locked="0"/>
    </xf>
    <xf numFmtId="0" fontId="5" fillId="36" borderId="21" xfId="0" applyFont="1" applyFill="1" applyBorder="1" applyAlignment="1" applyProtection="1">
      <alignment horizontal="left" vertical="center" wrapText="1"/>
      <protection locked="0"/>
    </xf>
    <xf numFmtId="0" fontId="11" fillId="33" borderId="22" xfId="0" applyFont="1" applyFill="1" applyBorder="1" applyAlignment="1" applyProtection="1">
      <alignment horizontal="center" wrapText="1"/>
      <protection locked="0"/>
    </xf>
    <xf numFmtId="0" fontId="11" fillId="33" borderId="21" xfId="0" applyFont="1" applyFill="1" applyBorder="1" applyAlignment="1" applyProtection="1">
      <alignment horizontal="center" wrapText="1"/>
      <protection locked="0"/>
    </xf>
    <xf numFmtId="0" fontId="0" fillId="0" borderId="19"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79" fillId="0" borderId="14" xfId="0" applyFont="1" applyBorder="1" applyAlignment="1" applyProtection="1">
      <alignment horizontal="left" vertical="top" wrapText="1"/>
      <protection locked="0"/>
    </xf>
    <xf numFmtId="0" fontId="79" fillId="0" borderId="0" xfId="0" applyFont="1" applyBorder="1" applyAlignment="1" applyProtection="1">
      <alignment horizontal="left" vertical="top" wrapText="1"/>
      <protection locked="0"/>
    </xf>
    <xf numFmtId="0" fontId="79" fillId="0" borderId="15" xfId="0" applyFont="1" applyBorder="1" applyAlignment="1" applyProtection="1">
      <alignment horizontal="left" vertical="top" wrapText="1"/>
      <protection locked="0"/>
    </xf>
    <xf numFmtId="0" fontId="79" fillId="0" borderId="16" xfId="0" applyFont="1" applyBorder="1" applyAlignment="1" applyProtection="1">
      <alignment horizontal="left" vertical="top" wrapText="1"/>
      <protection locked="0"/>
    </xf>
    <xf numFmtId="0" fontId="79" fillId="0" borderId="17" xfId="0" applyFont="1" applyBorder="1" applyAlignment="1" applyProtection="1">
      <alignment horizontal="left" vertical="top" wrapText="1"/>
      <protection locked="0"/>
    </xf>
    <xf numFmtId="0" fontId="79" fillId="0" borderId="18" xfId="0" applyFont="1" applyBorder="1" applyAlignment="1" applyProtection="1">
      <alignment horizontal="left" vertical="top" wrapText="1"/>
      <protection locked="0"/>
    </xf>
    <xf numFmtId="0" fontId="6" fillId="0" borderId="19" xfId="0" applyFont="1" applyBorder="1" applyAlignment="1">
      <alignment horizontal="left" vertical="center" wrapText="1"/>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0" fillId="0" borderId="13" xfId="0" applyFont="1" applyBorder="1" applyAlignment="1">
      <alignment horizontal="left" wrapText="1"/>
    </xf>
    <xf numFmtId="0" fontId="69" fillId="0" borderId="62" xfId="0" applyFont="1" applyBorder="1" applyAlignment="1">
      <alignment horizontal="center" vertical="center" wrapText="1"/>
    </xf>
    <xf numFmtId="0" fontId="69" fillId="0" borderId="63" xfId="0" applyFont="1" applyBorder="1" applyAlignment="1">
      <alignment horizontal="center" vertical="center" wrapText="1"/>
    </xf>
    <xf numFmtId="0" fontId="69" fillId="0" borderId="64" xfId="0" applyFont="1" applyBorder="1" applyAlignment="1">
      <alignment horizontal="center" vertical="center" wrapText="1"/>
    </xf>
    <xf numFmtId="0" fontId="1" fillId="34" borderId="22" xfId="0" applyFont="1" applyFill="1" applyBorder="1" applyAlignment="1">
      <alignment horizontal="left"/>
    </xf>
    <xf numFmtId="0" fontId="1" fillId="34" borderId="20" xfId="0" applyFont="1" applyFill="1" applyBorder="1" applyAlignment="1">
      <alignment horizontal="left"/>
    </xf>
    <xf numFmtId="0" fontId="1" fillId="34" borderId="21" xfId="0" applyFont="1" applyFill="1" applyBorder="1" applyAlignment="1">
      <alignment horizontal="left"/>
    </xf>
    <xf numFmtId="0" fontId="0" fillId="0" borderId="0" xfId="0" applyFont="1" applyBorder="1" applyAlignment="1">
      <alignment horizontal="left" wrapText="1"/>
    </xf>
    <xf numFmtId="0" fontId="7" fillId="0" borderId="22" xfId="0" applyFont="1" applyBorder="1" applyAlignment="1">
      <alignment horizontal="left"/>
    </xf>
    <xf numFmtId="0" fontId="7" fillId="0" borderId="21" xfId="0" applyFont="1" applyBorder="1" applyAlignment="1">
      <alignment horizontal="left"/>
    </xf>
    <xf numFmtId="0" fontId="1" fillId="6" borderId="65" xfId="0" applyFont="1" applyFill="1" applyBorder="1" applyAlignment="1" applyProtection="1">
      <alignment horizontal="center" vertical="center" textRotation="90"/>
      <protection/>
    </xf>
    <xf numFmtId="0" fontId="1" fillId="6" borderId="66" xfId="0" applyFont="1" applyFill="1" applyBorder="1" applyAlignment="1" applyProtection="1">
      <alignment horizontal="center" vertical="center" textRotation="90"/>
      <protection/>
    </xf>
    <xf numFmtId="0" fontId="1" fillId="6" borderId="67" xfId="0" applyFont="1" applyFill="1" applyBorder="1" applyAlignment="1" applyProtection="1">
      <alignment horizontal="center" vertical="center" textRotation="90"/>
      <protection/>
    </xf>
    <xf numFmtId="0" fontId="1" fillId="0" borderId="65" xfId="0" applyFont="1" applyBorder="1" applyAlignment="1" applyProtection="1">
      <alignment horizontal="center" vertical="center" textRotation="90" wrapText="1"/>
      <protection/>
    </xf>
    <xf numFmtId="0" fontId="1" fillId="0" borderId="66" xfId="0" applyFont="1" applyBorder="1" applyAlignment="1" applyProtection="1">
      <alignment horizontal="center" vertical="center" textRotation="90" wrapText="1"/>
      <protection/>
    </xf>
    <xf numFmtId="0" fontId="1" fillId="0" borderId="67" xfId="0" applyFont="1" applyBorder="1" applyAlignment="1" applyProtection="1">
      <alignment horizontal="center" vertical="center" textRotation="90"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6">
    <dxf>
      <font>
        <b/>
        <i val="0"/>
        <color rgb="FFFF0000"/>
      </font>
      <fill>
        <patternFill>
          <bgColor theme="8" tint="0.5999600291252136"/>
        </patternFill>
      </fill>
      <border>
        <left style="thin"/>
        <right style="thin"/>
        <top style="thin"/>
        <bottom style="thin"/>
      </border>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fgColor theme="1"/>
          <bgColor theme="5" tint="-0.24993999302387238"/>
        </patternFill>
      </fill>
    </dxf>
    <dxf>
      <fill>
        <patternFill patternType="lightUp">
          <fgColor theme="1"/>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bgColor rgb="FFCCFFCC"/>
        </patternFill>
      </fill>
      <border>
        <left style="thin"/>
        <right style="thin"/>
        <top style="thin"/>
        <bottom style="thin"/>
      </border>
    </dxf>
    <dxf>
      <fill>
        <patternFill>
          <bgColor theme="3" tint="0.5999600291252136"/>
        </patternFill>
      </fill>
    </dxf>
    <dxf>
      <fill>
        <patternFill>
          <bgColor theme="7" tint="0.5999600291252136"/>
        </patternFill>
      </fill>
    </dxf>
    <dxf>
      <fill>
        <patternFill>
          <bgColor rgb="FFFF0000"/>
        </patternFill>
      </fill>
    </dxf>
    <dxf>
      <fill>
        <patternFill patternType="lightUp">
          <bgColor theme="5" tint="-0.24993999302387238"/>
        </patternFill>
      </fill>
    </dxf>
    <dxf>
      <fill>
        <patternFill patternType="lightUp">
          <bgColor theme="5" tint="-0.24993999302387238"/>
        </patternFill>
      </fill>
    </dxf>
    <dxf>
      <fill>
        <patternFill patternType="lightUp">
          <fgColor theme="1"/>
          <bgColor theme="5" tint="-0.24993999302387238"/>
        </patternFill>
      </fill>
    </dxf>
    <dxf>
      <fill>
        <patternFill>
          <bgColor rgb="FFCCFFCC"/>
        </patternFill>
      </fill>
      <border>
        <left style="thin">
          <color rgb="FF000000"/>
        </left>
        <right style="thin">
          <color rgb="FF000000"/>
        </right>
        <top style="thin"/>
        <bottom style="thin">
          <color rgb="FF000000"/>
        </bottom>
      </border>
    </dxf>
    <dxf>
      <font>
        <b/>
        <i val="0"/>
        <color rgb="FFFF0000"/>
      </font>
      <fill>
        <patternFill>
          <bgColor theme="8" tint="0.5999600291252136"/>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xdr:colOff>
      <xdr:row>2</xdr:row>
      <xdr:rowOff>19050</xdr:rowOff>
    </xdr:from>
    <xdr:to>
      <xdr:col>1</xdr:col>
      <xdr:colOff>1600200</xdr:colOff>
      <xdr:row>6</xdr:row>
      <xdr:rowOff>66675</xdr:rowOff>
    </xdr:to>
    <xdr:pic>
      <xdr:nvPicPr>
        <xdr:cNvPr id="1" name="Picture 1" descr="FLAMME 2"/>
        <xdr:cNvPicPr preferRelativeResize="1">
          <a:picLocks noChangeAspect="1"/>
        </xdr:cNvPicPr>
      </xdr:nvPicPr>
      <xdr:blipFill>
        <a:blip r:embed="rId1"/>
        <a:stretch>
          <a:fillRect/>
        </a:stretch>
      </xdr:blipFill>
      <xdr:spPr>
        <a:xfrm>
          <a:off x="552450" y="514350"/>
          <a:ext cx="1257300" cy="695325"/>
        </a:xfrm>
        <a:prstGeom prst="rect">
          <a:avLst/>
        </a:prstGeom>
        <a:noFill/>
        <a:ln w="9525" cmpd="sng">
          <a:noFill/>
        </a:ln>
      </xdr:spPr>
    </xdr:pic>
    <xdr:clientData/>
  </xdr:twoCellAnchor>
  <xdr:twoCellAnchor editAs="oneCell">
    <xdr:from>
      <xdr:col>7</xdr:col>
      <xdr:colOff>66675</xdr:colOff>
      <xdr:row>2</xdr:row>
      <xdr:rowOff>19050</xdr:rowOff>
    </xdr:from>
    <xdr:to>
      <xdr:col>8</xdr:col>
      <xdr:colOff>523875</xdr:colOff>
      <xdr:row>7</xdr:row>
      <xdr:rowOff>0</xdr:rowOff>
    </xdr:to>
    <xdr:pic>
      <xdr:nvPicPr>
        <xdr:cNvPr id="2" name="il_fi" descr="IRC_Logo"/>
        <xdr:cNvPicPr preferRelativeResize="1">
          <a:picLocks noChangeAspect="1"/>
        </xdr:cNvPicPr>
      </xdr:nvPicPr>
      <xdr:blipFill>
        <a:blip r:embed="rId2"/>
        <a:stretch>
          <a:fillRect/>
        </a:stretch>
      </xdr:blipFill>
      <xdr:spPr>
        <a:xfrm>
          <a:off x="8343900" y="514350"/>
          <a:ext cx="12192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349"/>
  <sheetViews>
    <sheetView showGridLines="0" tabSelected="1" zoomScale="83" zoomScaleNormal="83" zoomScaleSheetLayoutView="22" zoomScalePageLayoutView="0" workbookViewId="0" topLeftCell="A1">
      <selection activeCell="F19" sqref="F19:I19"/>
    </sheetView>
  </sheetViews>
  <sheetFormatPr defaultColWidth="11.421875" defaultRowHeight="12.75"/>
  <cols>
    <col min="1" max="1" width="3.140625" style="96" customWidth="1"/>
    <col min="2" max="2" width="35.28125" style="0" customWidth="1"/>
    <col min="3" max="3" width="16.8515625" style="0" customWidth="1"/>
    <col min="5" max="5" width="28.57421875" style="0" customWidth="1"/>
    <col min="6" max="6" width="21.28125" style="0" customWidth="1"/>
    <col min="7" max="7" width="7.57421875" style="0" customWidth="1"/>
    <col min="9" max="9" width="21.00390625" style="0" customWidth="1"/>
    <col min="10" max="10" width="10.8515625" style="0" customWidth="1"/>
    <col min="11" max="11" width="17.7109375" style="0" customWidth="1"/>
    <col min="12" max="12" width="7.7109375" style="0" bestFit="1" customWidth="1"/>
    <col min="14" max="14" width="4.00390625" style="0" customWidth="1"/>
    <col min="15" max="15" width="14.421875" style="0" customWidth="1"/>
    <col min="16" max="16" width="19.140625" style="0" customWidth="1"/>
    <col min="17" max="17" width="22.28125" style="0" customWidth="1"/>
    <col min="19" max="19" width="5.28125" style="0" customWidth="1"/>
    <col min="20" max="20" width="3.421875" style="31" customWidth="1"/>
    <col min="21" max="25" width="11.421875" style="31" customWidth="1"/>
    <col min="26" max="30" width="11.421875" style="0" customWidth="1"/>
  </cols>
  <sheetData>
    <row r="1" spans="1:12" ht="26.25" customHeight="1">
      <c r="A1" s="184" t="str">
        <f>F10</f>
        <v>Demande de modification de certificat IRC 2022</v>
      </c>
      <c r="B1" s="184"/>
      <c r="C1" s="184"/>
      <c r="D1" s="184"/>
      <c r="E1" s="184"/>
      <c r="F1" s="184"/>
      <c r="G1" s="184"/>
      <c r="H1" s="184"/>
      <c r="I1" s="184"/>
      <c r="J1" s="33"/>
      <c r="K1" s="226" t="str">
        <f>IF($G$147=1,"R",IF($G$147=2,Feuil2!$L$2,Feuil2!$M$2))</f>
        <v>M</v>
      </c>
      <c r="L1" s="226"/>
    </row>
    <row r="2" spans="2:12" ht="12.75">
      <c r="B2" s="1"/>
      <c r="K2" s="226"/>
      <c r="L2" s="226"/>
    </row>
    <row r="3" spans="11:12" ht="12.75">
      <c r="K3" s="226"/>
      <c r="L3" s="226"/>
    </row>
    <row r="4" spans="11:12" ht="12.75">
      <c r="K4" s="226"/>
      <c r="L4" s="226"/>
    </row>
    <row r="5" spans="3:12" ht="12.75">
      <c r="C5" s="188" t="str">
        <f>Feuil2!N2</f>
        <v>Sélectionnez votre langue</v>
      </c>
      <c r="D5" s="188"/>
      <c r="E5" s="189"/>
      <c r="F5" s="67" t="s">
        <v>129</v>
      </c>
      <c r="K5" s="226"/>
      <c r="L5" s="226"/>
    </row>
    <row r="6" spans="11:12" ht="12.75">
      <c r="K6" s="226"/>
      <c r="L6" s="226"/>
    </row>
    <row r="7" spans="5:6" ht="12.75">
      <c r="E7" s="6"/>
      <c r="F7" t="str">
        <f>Feuil2!F2</f>
        <v>A remplir</v>
      </c>
    </row>
    <row r="8" spans="5:6" ht="12.75">
      <c r="E8" s="20"/>
      <c r="F8" t="str">
        <f>Feuil2!G2</f>
        <v>Menu déroulant</v>
      </c>
    </row>
    <row r="9" ht="13.5" thickBot="1"/>
    <row r="10" spans="3:12" ht="12.75" customHeight="1" thickTop="1">
      <c r="C10" s="240" t="str">
        <f>Feuil2!H2</f>
        <v>Type de demande :</v>
      </c>
      <c r="D10" s="241"/>
      <c r="E10" s="242"/>
      <c r="F10" s="234" t="s">
        <v>488</v>
      </c>
      <c r="G10" s="235"/>
      <c r="H10" s="235"/>
      <c r="I10" s="236"/>
      <c r="L10" s="28"/>
    </row>
    <row r="11" spans="3:18" ht="12.75" customHeight="1" thickBot="1">
      <c r="C11" s="243"/>
      <c r="D11" s="244"/>
      <c r="E11" s="245"/>
      <c r="F11" s="237"/>
      <c r="G11" s="238"/>
      <c r="H11" s="238"/>
      <c r="I11" s="239"/>
      <c r="L11" s="165"/>
      <c r="M11" s="165"/>
      <c r="N11" s="165"/>
      <c r="O11" s="165"/>
      <c r="P11" s="165"/>
      <c r="Q11" s="165"/>
      <c r="R11" s="165"/>
    </row>
    <row r="12" spans="12:18" ht="14.25" thickBot="1" thickTop="1">
      <c r="L12" s="165"/>
      <c r="M12" s="165"/>
      <c r="N12" s="165"/>
      <c r="O12" s="165"/>
      <c r="P12" s="165"/>
      <c r="Q12" s="165"/>
      <c r="R12" s="165"/>
    </row>
    <row r="13" spans="3:18" ht="15.75" thickBot="1">
      <c r="C13" s="190" t="str">
        <f>Feuil2!O2</f>
        <v>BATEAU &amp; PROPRIETAIRE</v>
      </c>
      <c r="D13" s="191"/>
      <c r="E13" s="191"/>
      <c r="F13" s="191"/>
      <c r="G13" s="191"/>
      <c r="H13" s="191"/>
      <c r="I13" s="192"/>
      <c r="J13" s="5"/>
      <c r="L13" s="165"/>
      <c r="M13" s="165"/>
      <c r="N13" s="165"/>
      <c r="O13" s="165"/>
      <c r="P13" s="165"/>
      <c r="Q13" s="165"/>
      <c r="R13" s="165"/>
    </row>
    <row r="14" spans="3:10" ht="5.25" customHeight="1">
      <c r="C14" s="5"/>
      <c r="D14" s="5"/>
      <c r="E14" s="5"/>
      <c r="F14" s="5"/>
      <c r="G14" s="5"/>
      <c r="H14" s="5"/>
      <c r="I14" s="5"/>
      <c r="J14" s="5"/>
    </row>
    <row r="15" spans="3:15" ht="13.5" thickBot="1">
      <c r="C15" s="4" t="str">
        <f>Feuil2!P2</f>
        <v>Nom de baptème du bateau :</v>
      </c>
      <c r="F15" s="185"/>
      <c r="G15" s="186"/>
      <c r="H15" s="186"/>
      <c r="I15" s="187"/>
      <c r="J15" s="25"/>
      <c r="K15" s="84" t="str">
        <f>Feuil2!F67</f>
        <v>NOUVEAU depuis 2021</v>
      </c>
      <c r="M15" s="95" t="str">
        <f>Feuil2!F74</f>
        <v>Bateaux équipés d'appendices sustentateurs</v>
      </c>
      <c r="N15" s="62"/>
      <c r="O15" s="62"/>
    </row>
    <row r="16" spans="3:19" ht="12.75" customHeight="1">
      <c r="C16" s="4" t="str">
        <f>Feuil2!Q2</f>
        <v>Type de bateau :</v>
      </c>
      <c r="F16" s="169"/>
      <c r="G16" s="170"/>
      <c r="H16" s="170"/>
      <c r="I16" s="171"/>
      <c r="J16" s="25"/>
      <c r="L16" s="53"/>
      <c r="M16" s="54"/>
      <c r="N16" s="55"/>
      <c r="O16" s="55"/>
      <c r="P16" s="54"/>
      <c r="Q16" s="54"/>
      <c r="R16" s="54"/>
      <c r="S16" s="56"/>
    </row>
    <row r="17" spans="3:19" ht="12.75" customHeight="1">
      <c r="C17" s="4" t="str">
        <f>Feuil2!R2</f>
        <v>Numéro de voile :</v>
      </c>
      <c r="F17" s="169"/>
      <c r="G17" s="170"/>
      <c r="H17" s="170"/>
      <c r="I17" s="171"/>
      <c r="J17" s="25"/>
      <c r="L17" s="57" t="str">
        <f>Feuil2!G74</f>
        <v>Votre bateau est-il équipé d'appendice(s) qui crée de la portance ?</v>
      </c>
      <c r="R17" s="163" t="s">
        <v>60</v>
      </c>
      <c r="S17" s="164"/>
    </row>
    <row r="18" spans="3:19" ht="12.75">
      <c r="C18" s="4" t="str">
        <f>Feuil2!S2</f>
        <v>Numéro du dernier certificat IRC valide :</v>
      </c>
      <c r="F18" s="169"/>
      <c r="G18" s="170"/>
      <c r="H18" s="170"/>
      <c r="I18" s="171"/>
      <c r="J18" s="25"/>
      <c r="L18" s="82" t="str">
        <f>Feuil2!L74</f>
        <v>Voir Règle IRC - Annexe F "Appendices Sustentateurs"</v>
      </c>
      <c r="S18" s="58"/>
    </row>
    <row r="19" spans="3:19" ht="12.75" customHeight="1">
      <c r="C19" s="4" t="str">
        <f>Feuil2!T2</f>
        <v>Année du dernier certificat IRC valide :</v>
      </c>
      <c r="F19" s="169">
        <v>2022</v>
      </c>
      <c r="G19" s="170"/>
      <c r="H19" s="170"/>
      <c r="I19" s="171"/>
      <c r="J19" s="25"/>
      <c r="L19" s="83" t="str">
        <f>Feuil2!K74</f>
        <v>Si oui, le Centre de Calcul vous contactera pour une demande d'information et de mesures supplémentaires.</v>
      </c>
      <c r="S19" s="58"/>
    </row>
    <row r="20" spans="3:19" ht="13.5" thickBot="1">
      <c r="C20" s="4" t="str">
        <f>Feuil2!U2</f>
        <v>Nom et prénom du propriétaire :</v>
      </c>
      <c r="F20" s="169"/>
      <c r="G20" s="170"/>
      <c r="H20" s="170"/>
      <c r="I20" s="171"/>
      <c r="J20" s="25"/>
      <c r="L20" s="59"/>
      <c r="M20" s="60"/>
      <c r="N20" s="60"/>
      <c r="O20" s="60"/>
      <c r="P20" s="60"/>
      <c r="Q20" s="60"/>
      <c r="R20" s="60"/>
      <c r="S20" s="61"/>
    </row>
    <row r="21" spans="3:10" ht="12.75">
      <c r="C21" s="4" t="str">
        <f>Feuil2!V2</f>
        <v>Adresse postale :</v>
      </c>
      <c r="F21" s="166"/>
      <c r="G21" s="167"/>
      <c r="H21" s="167"/>
      <c r="I21" s="168"/>
      <c r="J21" s="25"/>
    </row>
    <row r="22" spans="6:19" ht="12.75">
      <c r="F22" s="166"/>
      <c r="G22" s="167"/>
      <c r="H22" s="167"/>
      <c r="I22" s="168"/>
      <c r="J22" s="25"/>
      <c r="L22" s="276" t="str">
        <f>Feuil2!H44</f>
        <v>Répondez aux 5 questions suivantes :</v>
      </c>
      <c r="M22" s="277"/>
      <c r="N22" s="277"/>
      <c r="O22" s="277"/>
      <c r="P22" s="278"/>
      <c r="S22" s="74"/>
    </row>
    <row r="23" spans="6:19" ht="12.75" customHeight="1">
      <c r="F23" s="166"/>
      <c r="G23" s="167"/>
      <c r="H23" s="167"/>
      <c r="I23" s="168"/>
      <c r="J23" s="25"/>
      <c r="L23" s="213" t="str">
        <f>Feuil2!I44</f>
        <v>1. Avez-vous modifié la coque?</v>
      </c>
      <c r="M23" s="213"/>
      <c r="N23" s="213"/>
      <c r="O23" s="213"/>
      <c r="P23" s="213"/>
      <c r="Q23" s="48" t="s">
        <v>60</v>
      </c>
      <c r="S23" s="70"/>
    </row>
    <row r="24" spans="6:19" ht="12.75">
      <c r="F24" s="22" t="str">
        <f>Feuil2!W2</f>
        <v>Ville:</v>
      </c>
      <c r="G24" s="169"/>
      <c r="H24" s="170"/>
      <c r="I24" s="171"/>
      <c r="J24" s="25"/>
      <c r="M24" s="213" t="str">
        <f>Feuil2!O44</f>
        <v>Si oui précisez:</v>
      </c>
      <c r="N24" s="213"/>
      <c r="O24" s="220"/>
      <c r="P24" s="220"/>
      <c r="Q24" s="220"/>
      <c r="R24" s="220"/>
      <c r="S24" s="70"/>
    </row>
    <row r="25" spans="6:19" ht="12.75">
      <c r="F25" s="22" t="str">
        <f>Feuil2!X2</f>
        <v>Code postal:</v>
      </c>
      <c r="G25" s="172"/>
      <c r="H25" s="173"/>
      <c r="I25" s="174"/>
      <c r="J25" s="25"/>
      <c r="L25" s="213" t="str">
        <f>Feuil2!J44</f>
        <v>2. Avez-vous modifié les aménagements intérieurs?</v>
      </c>
      <c r="M25" s="213"/>
      <c r="N25" s="213"/>
      <c r="O25" s="213"/>
      <c r="P25" s="213"/>
      <c r="Q25" s="49" t="s">
        <v>60</v>
      </c>
      <c r="S25" s="70"/>
    </row>
    <row r="26" spans="6:19" ht="12.75">
      <c r="F26" s="22" t="str">
        <f>Feuil2!Y2</f>
        <v>Pays :</v>
      </c>
      <c r="G26" s="157"/>
      <c r="H26" s="158"/>
      <c r="I26" s="159"/>
      <c r="J26" s="25"/>
      <c r="M26" s="213" t="str">
        <f>Feuil2!O44</f>
        <v>Si oui précisez:</v>
      </c>
      <c r="N26" s="213"/>
      <c r="O26" s="220"/>
      <c r="P26" s="220"/>
      <c r="Q26" s="220"/>
      <c r="R26" s="220"/>
      <c r="S26" s="70"/>
    </row>
    <row r="27" spans="3:19" ht="12.75" customHeight="1">
      <c r="C27" t="str">
        <f>Feuil2!Z2</f>
        <v>Numéro de téléphone :</v>
      </c>
      <c r="F27" s="176"/>
      <c r="G27" s="177"/>
      <c r="H27" s="177"/>
      <c r="I27" s="178"/>
      <c r="J27" s="38"/>
      <c r="L27" s="213" t="str">
        <f>Feuil2!K44</f>
        <v>3. Avez-vous modifié la quille ou le bulbe de quille?</v>
      </c>
      <c r="M27" s="213"/>
      <c r="N27" s="213"/>
      <c r="O27" s="213"/>
      <c r="P27" s="213"/>
      <c r="Q27" s="49" t="s">
        <v>60</v>
      </c>
      <c r="S27" s="70"/>
    </row>
    <row r="28" spans="3:27" ht="12.75" customHeight="1">
      <c r="C28" t="str">
        <f>Feuil2!AA2</f>
        <v>Adresse mail (obligatoire) :</v>
      </c>
      <c r="F28" s="180"/>
      <c r="G28" s="181"/>
      <c r="H28" s="181"/>
      <c r="I28" s="182"/>
      <c r="J28" s="25"/>
      <c r="M28" s="213" t="str">
        <f>Feuil2!O44</f>
        <v>Si oui précisez:</v>
      </c>
      <c r="N28" s="213"/>
      <c r="O28" s="220"/>
      <c r="P28" s="220"/>
      <c r="Q28" s="220"/>
      <c r="R28" s="220"/>
      <c r="S28" s="70"/>
      <c r="V28" s="165"/>
      <c r="W28" s="165"/>
      <c r="X28" s="165"/>
      <c r="Y28" s="165"/>
      <c r="Z28" s="165"/>
      <c r="AA28" s="165"/>
    </row>
    <row r="29" spans="12:27" ht="12.75">
      <c r="L29" s="213" t="str">
        <f>Feuil2!L44</f>
        <v>4. Avez-vous modifié le gréement?</v>
      </c>
      <c r="M29" s="213"/>
      <c r="N29" s="213"/>
      <c r="O29" s="213"/>
      <c r="P29" s="213"/>
      <c r="Q29" s="49" t="s">
        <v>60</v>
      </c>
      <c r="S29" s="70"/>
      <c r="V29" s="165"/>
      <c r="W29" s="165"/>
      <c r="X29" s="165"/>
      <c r="Y29" s="165"/>
      <c r="Z29" s="165"/>
      <c r="AA29" s="165"/>
    </row>
    <row r="30" spans="13:27" ht="12.75">
      <c r="M30" s="213" t="str">
        <f>Feuil2!O44</f>
        <v>Si oui précisez:</v>
      </c>
      <c r="N30" s="213"/>
      <c r="O30" s="220"/>
      <c r="P30" s="220"/>
      <c r="Q30" s="220"/>
      <c r="R30" s="220"/>
      <c r="S30" s="70"/>
      <c r="V30" s="165"/>
      <c r="W30" s="165"/>
      <c r="X30" s="165"/>
      <c r="Y30" s="165"/>
      <c r="Z30" s="165"/>
      <c r="AA30" s="165"/>
    </row>
    <row r="31" spans="3:19" ht="14.25" customHeight="1">
      <c r="C31" s="179" t="str">
        <f>Feuil2!AC9</f>
        <v>Remplissez SEULEMENT les données à modifier (sauf indication spécifique en marge gauche)</v>
      </c>
      <c r="D31" s="179"/>
      <c r="E31" s="179"/>
      <c r="F31" s="179"/>
      <c r="G31" s="179"/>
      <c r="H31" s="179"/>
      <c r="I31" s="179"/>
      <c r="L31" s="213" t="str">
        <f>Feuil2!M44</f>
        <v>5. Avez-vous modifié/changé le(s) safran(s)?</v>
      </c>
      <c r="M31" s="213"/>
      <c r="N31" s="213"/>
      <c r="O31" s="213"/>
      <c r="P31" s="213"/>
      <c r="Q31" s="49" t="s">
        <v>60</v>
      </c>
      <c r="S31" s="70"/>
    </row>
    <row r="32" spans="13:19" ht="13.5" thickBot="1">
      <c r="M32" s="213" t="str">
        <f>Feuil2!O44</f>
        <v>Si oui précisez:</v>
      </c>
      <c r="N32" s="213"/>
      <c r="O32" s="220"/>
      <c r="P32" s="220"/>
      <c r="Q32" s="220"/>
      <c r="R32" s="220"/>
      <c r="S32" s="70"/>
    </row>
    <row r="33" spans="3:19" ht="15.75" customHeight="1" thickBot="1">
      <c r="C33" s="190" t="str">
        <f>Feuil2!F16</f>
        <v>MODIFICATION(S)</v>
      </c>
      <c r="D33" s="191"/>
      <c r="E33" s="191"/>
      <c r="F33" s="191"/>
      <c r="G33" s="191"/>
      <c r="H33" s="191"/>
      <c r="I33" s="192"/>
      <c r="J33" s="5"/>
      <c r="L33" s="70"/>
      <c r="M33" s="71"/>
      <c r="N33" s="71"/>
      <c r="O33" s="71"/>
      <c r="P33" s="71"/>
      <c r="Q33" s="71"/>
      <c r="R33" s="71"/>
      <c r="S33" s="70"/>
    </row>
    <row r="34" spans="12:19" ht="4.5" customHeight="1">
      <c r="L34" s="70"/>
      <c r="M34" s="71"/>
      <c r="N34" s="71"/>
      <c r="O34" s="71"/>
      <c r="P34" s="71"/>
      <c r="Q34" s="71"/>
      <c r="R34" s="71"/>
      <c r="S34" s="70"/>
    </row>
    <row r="35" spans="6:19" ht="12.75" customHeight="1">
      <c r="F35" s="7" t="str">
        <f>Feuil2!G16</f>
        <v>Mesure</v>
      </c>
      <c r="H35" s="203" t="str">
        <f>Feuil2!I16</f>
        <v>Source de la mesure</v>
      </c>
      <c r="I35" s="204"/>
      <c r="J35" s="39"/>
      <c r="L35" s="70"/>
      <c r="M35" s="71"/>
      <c r="N35" s="71"/>
      <c r="O35" s="71"/>
      <c r="P35" s="71"/>
      <c r="Q35" s="71"/>
      <c r="R35" s="71"/>
      <c r="S35" s="70"/>
    </row>
    <row r="36" spans="6:19" ht="12.75">
      <c r="F36" s="8" t="str">
        <f>Feuil2!H16</f>
        <v>(2 décimales)</v>
      </c>
      <c r="H36" s="205" t="str">
        <f>Feuil2!J16</f>
        <v>(Obligatoire)</v>
      </c>
      <c r="I36" s="206"/>
      <c r="J36" s="39"/>
      <c r="L36" s="231" t="str">
        <f>Feuil2!N44</f>
        <v>Détails additionnels :</v>
      </c>
      <c r="M36" s="232"/>
      <c r="N36" s="233"/>
      <c r="S36" s="70"/>
    </row>
    <row r="37" spans="3:19" ht="12.75">
      <c r="C37" s="15" t="str">
        <f>Feuil2!K16</f>
        <v>Coque : </v>
      </c>
      <c r="D37" s="9" t="s">
        <v>12</v>
      </c>
      <c r="E37" s="9"/>
      <c r="F37" s="43"/>
      <c r="G37" s="9" t="s">
        <v>21</v>
      </c>
      <c r="H37" s="183"/>
      <c r="I37" s="183"/>
      <c r="J37" s="2"/>
      <c r="L37" s="193"/>
      <c r="M37" s="194"/>
      <c r="N37" s="194"/>
      <c r="O37" s="194"/>
      <c r="P37" s="194"/>
      <c r="Q37" s="194"/>
      <c r="R37" s="195"/>
      <c r="S37" s="70"/>
    </row>
    <row r="38" spans="3:18" ht="12.75">
      <c r="C38" s="10"/>
      <c r="D38" t="s">
        <v>15</v>
      </c>
      <c r="F38" s="43"/>
      <c r="G38" t="s">
        <v>21</v>
      </c>
      <c r="H38" s="183"/>
      <c r="I38" s="183"/>
      <c r="J38" s="2"/>
      <c r="L38" s="196"/>
      <c r="M38" s="197"/>
      <c r="N38" s="197"/>
      <c r="O38" s="197"/>
      <c r="P38" s="197"/>
      <c r="Q38" s="197"/>
      <c r="R38" s="198"/>
    </row>
    <row r="39" spans="3:18" ht="12.75">
      <c r="C39" s="10"/>
      <c r="D39" t="s">
        <v>16</v>
      </c>
      <c r="F39" s="43"/>
      <c r="G39" t="s">
        <v>21</v>
      </c>
      <c r="H39" s="183"/>
      <c r="I39" s="183"/>
      <c r="J39" s="2"/>
      <c r="L39" s="196"/>
      <c r="M39" s="197"/>
      <c r="N39" s="197"/>
      <c r="O39" s="197"/>
      <c r="P39" s="197"/>
      <c r="Q39" s="197"/>
      <c r="R39" s="198"/>
    </row>
    <row r="40" spans="3:18" ht="12.75">
      <c r="C40" s="10"/>
      <c r="D40" t="s">
        <v>17</v>
      </c>
      <c r="F40" s="43"/>
      <c r="G40" t="s">
        <v>21</v>
      </c>
      <c r="H40" s="183"/>
      <c r="I40" s="183"/>
      <c r="J40" s="2"/>
      <c r="L40" s="199"/>
      <c r="M40" s="197"/>
      <c r="N40" s="197"/>
      <c r="O40" s="197"/>
      <c r="P40" s="197"/>
      <c r="Q40" s="197"/>
      <c r="R40" s="198"/>
    </row>
    <row r="41" spans="3:18" ht="12.75">
      <c r="C41" s="10"/>
      <c r="D41" t="s">
        <v>18</v>
      </c>
      <c r="F41" s="43"/>
      <c r="G41" t="s">
        <v>21</v>
      </c>
      <c r="H41" s="183"/>
      <c r="I41" s="183"/>
      <c r="J41" s="2"/>
      <c r="L41" s="199"/>
      <c r="M41" s="197"/>
      <c r="N41" s="197"/>
      <c r="O41" s="197"/>
      <c r="P41" s="197"/>
      <c r="Q41" s="197"/>
      <c r="R41" s="198"/>
    </row>
    <row r="42" spans="3:18" ht="12.75">
      <c r="C42" s="10"/>
      <c r="D42" t="s">
        <v>19</v>
      </c>
      <c r="F42" s="43"/>
      <c r="G42" t="s">
        <v>21</v>
      </c>
      <c r="H42" s="183"/>
      <c r="I42" s="183"/>
      <c r="J42" s="2"/>
      <c r="L42" s="199"/>
      <c r="M42" s="197"/>
      <c r="N42" s="197"/>
      <c r="O42" s="197"/>
      <c r="P42" s="197"/>
      <c r="Q42" s="197"/>
      <c r="R42" s="198"/>
    </row>
    <row r="43" spans="3:18" ht="12.75">
      <c r="C43" s="10"/>
      <c r="D43" t="str">
        <f>Feuil2!N16</f>
        <v>Poids*</v>
      </c>
      <c r="F43" s="44"/>
      <c r="G43" t="s">
        <v>22</v>
      </c>
      <c r="H43" s="183"/>
      <c r="I43" s="183"/>
      <c r="J43" s="2"/>
      <c r="L43" s="199"/>
      <c r="M43" s="197"/>
      <c r="N43" s="197"/>
      <c r="O43" s="197"/>
      <c r="P43" s="197"/>
      <c r="Q43" s="197"/>
      <c r="R43" s="198"/>
    </row>
    <row r="44" spans="3:18" ht="12.75">
      <c r="C44" s="10"/>
      <c r="D44" s="18" t="str">
        <f>Feuil2!O16</f>
        <v>* Certificat de pesée obligatoire pour tout changement de poids et d'élancements</v>
      </c>
      <c r="I44" s="11"/>
      <c r="L44" s="199"/>
      <c r="M44" s="197"/>
      <c r="N44" s="197"/>
      <c r="O44" s="197"/>
      <c r="P44" s="197"/>
      <c r="Q44" s="197"/>
      <c r="R44" s="198"/>
    </row>
    <row r="45" spans="3:18" ht="12.75">
      <c r="C45" s="10"/>
      <c r="D45" t="str">
        <f>Feuil2!P16</f>
        <v>Gueuses</v>
      </c>
      <c r="F45" s="44"/>
      <c r="G45" t="s">
        <v>22</v>
      </c>
      <c r="H45" s="183"/>
      <c r="I45" s="183"/>
      <c r="J45" s="2"/>
      <c r="L45" s="199"/>
      <c r="M45" s="197"/>
      <c r="N45" s="197"/>
      <c r="O45" s="197"/>
      <c r="P45" s="197"/>
      <c r="Q45" s="197"/>
      <c r="R45" s="198"/>
    </row>
    <row r="46" spans="3:18" ht="12.75">
      <c r="C46" s="10"/>
      <c r="D46" t="str">
        <f>Feuil2!Q16</f>
        <v>Bau max</v>
      </c>
      <c r="F46" s="43"/>
      <c r="G46" t="s">
        <v>21</v>
      </c>
      <c r="H46" s="183"/>
      <c r="I46" s="183"/>
      <c r="J46" s="2"/>
      <c r="L46" s="199"/>
      <c r="M46" s="197"/>
      <c r="N46" s="197"/>
      <c r="O46" s="197"/>
      <c r="P46" s="197"/>
      <c r="Q46" s="197"/>
      <c r="R46" s="198"/>
    </row>
    <row r="47" spans="3:18" ht="12.75">
      <c r="C47" s="10"/>
      <c r="D47" t="str">
        <f>Feuil2!R16</f>
        <v>Tirant d'eau</v>
      </c>
      <c r="F47" s="43"/>
      <c r="G47" t="s">
        <v>21</v>
      </c>
      <c r="H47" s="183"/>
      <c r="I47" s="183"/>
      <c r="J47" s="2"/>
      <c r="L47" s="199"/>
      <c r="M47" s="197"/>
      <c r="N47" s="197"/>
      <c r="O47" s="197"/>
      <c r="P47" s="197"/>
      <c r="Q47" s="197"/>
      <c r="R47" s="198"/>
    </row>
    <row r="48" spans="2:18" ht="12.75">
      <c r="B48" s="66"/>
      <c r="C48" s="10"/>
      <c r="D48" t="str">
        <f>Feuil2!S16</f>
        <v>Poids du bulbe</v>
      </c>
      <c r="F48" s="44"/>
      <c r="G48" t="s">
        <v>22</v>
      </c>
      <c r="H48" s="183"/>
      <c r="I48" s="183"/>
      <c r="J48" s="2"/>
      <c r="L48" s="199"/>
      <c r="M48" s="197"/>
      <c r="N48" s="197"/>
      <c r="O48" s="197"/>
      <c r="P48" s="197"/>
      <c r="Q48" s="197"/>
      <c r="R48" s="198"/>
    </row>
    <row r="49" spans="3:18" ht="12.75">
      <c r="C49" s="10"/>
      <c r="D49" s="165" t="str">
        <f>Feuil2!T16</f>
        <v>Matériau inséré dans le voile de quille ? (IRC 19.6)</v>
      </c>
      <c r="E49" s="165"/>
      <c r="F49" s="207"/>
      <c r="G49" s="175" t="s">
        <v>22</v>
      </c>
      <c r="H49" s="209"/>
      <c r="I49" s="210"/>
      <c r="J49" s="2"/>
      <c r="L49" s="200"/>
      <c r="M49" s="201"/>
      <c r="N49" s="201"/>
      <c r="O49" s="201"/>
      <c r="P49" s="201"/>
      <c r="Q49" s="201"/>
      <c r="R49" s="202"/>
    </row>
    <row r="50" spans="3:10" ht="12.75">
      <c r="C50" s="10"/>
      <c r="D50" s="165"/>
      <c r="E50" s="165"/>
      <c r="F50" s="208"/>
      <c r="G50" s="175"/>
      <c r="H50" s="211"/>
      <c r="I50" s="212"/>
      <c r="J50" s="2"/>
    </row>
    <row r="51" spans="3:9" ht="12.75">
      <c r="C51" s="16" t="str">
        <f>Feuil2!U16</f>
        <v>Quille relevable :</v>
      </c>
      <c r="I51" s="11"/>
    </row>
    <row r="52" spans="3:12" ht="12.75">
      <c r="C52" s="10"/>
      <c r="D52" t="str">
        <f>Feuil2!V16</f>
        <v>Tirant d'eau max :</v>
      </c>
      <c r="F52" s="43"/>
      <c r="G52" t="s">
        <v>21</v>
      </c>
      <c r="H52" s="183"/>
      <c r="I52" s="183"/>
      <c r="J52" s="2"/>
      <c r="L52" s="34" t="str">
        <f>Feuil2!L59</f>
        <v>Traitement de vos données personnelles</v>
      </c>
    </row>
    <row r="53" spans="3:10" ht="12.75">
      <c r="C53" s="12"/>
      <c r="D53" s="13" t="str">
        <f>Feuil2!W16</f>
        <v>Tirant d'eau min :</v>
      </c>
      <c r="E53" s="13"/>
      <c r="F53" s="43"/>
      <c r="G53" s="13" t="s">
        <v>21</v>
      </c>
      <c r="H53" s="183"/>
      <c r="I53" s="183"/>
      <c r="J53" s="2"/>
    </row>
    <row r="54" spans="12:18" ht="12.75">
      <c r="L54" s="251" t="str">
        <f>Feuil2!M59</f>
        <v>Le Centre de Calcul IRC de l'UNCL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UNCL. Nous transmettons également vos noms et numéros de certificat à ceux de nos partenaires dont vous bénéficiez des offres, ceci afin d'activer et de valider ces offres. Nous ne vendrons pas ni ne transmettrons pas vos données personnelles.</v>
      </c>
      <c r="M54" s="252"/>
      <c r="N54" s="252"/>
      <c r="O54" s="252"/>
      <c r="P54" s="252"/>
      <c r="Q54" s="252"/>
      <c r="R54" s="253"/>
    </row>
    <row r="55" spans="3:18" ht="12.75">
      <c r="C55" s="15" t="str">
        <f>Feuil2!F23</f>
        <v>Gréement :</v>
      </c>
      <c r="D55" s="9" t="s">
        <v>30</v>
      </c>
      <c r="E55" s="9"/>
      <c r="F55" s="43"/>
      <c r="G55" s="9" t="s">
        <v>21</v>
      </c>
      <c r="H55" s="183"/>
      <c r="I55" s="183"/>
      <c r="J55" s="2"/>
      <c r="L55" s="254"/>
      <c r="M55" s="255"/>
      <c r="N55" s="255"/>
      <c r="O55" s="255"/>
      <c r="P55" s="255"/>
      <c r="Q55" s="255"/>
      <c r="R55" s="256"/>
    </row>
    <row r="56" spans="3:18" ht="12.75">
      <c r="C56" s="10"/>
      <c r="D56" t="s">
        <v>31</v>
      </c>
      <c r="F56" s="43"/>
      <c r="G56" t="s">
        <v>21</v>
      </c>
      <c r="H56" s="183"/>
      <c r="I56" s="183"/>
      <c r="J56" s="2"/>
      <c r="L56" s="254"/>
      <c r="M56" s="255"/>
      <c r="N56" s="255"/>
      <c r="O56" s="255"/>
      <c r="P56" s="255"/>
      <c r="Q56" s="255"/>
      <c r="R56" s="256"/>
    </row>
    <row r="57" spans="3:18" ht="12.75">
      <c r="C57" s="10"/>
      <c r="D57" t="s">
        <v>32</v>
      </c>
      <c r="F57" s="43"/>
      <c r="G57" t="s">
        <v>21</v>
      </c>
      <c r="H57" s="183"/>
      <c r="I57" s="183"/>
      <c r="J57" s="2"/>
      <c r="L57" s="254"/>
      <c r="M57" s="255"/>
      <c r="N57" s="255"/>
      <c r="O57" s="255"/>
      <c r="P57" s="255"/>
      <c r="Q57" s="255"/>
      <c r="R57" s="256"/>
    </row>
    <row r="58" spans="3:18" ht="13.5" thickBot="1">
      <c r="C58" s="10"/>
      <c r="D58" t="s">
        <v>33</v>
      </c>
      <c r="F58" s="86"/>
      <c r="G58" t="s">
        <v>21</v>
      </c>
      <c r="H58" s="207"/>
      <c r="I58" s="207"/>
      <c r="J58" s="2"/>
      <c r="L58" s="254"/>
      <c r="M58" s="255"/>
      <c r="N58" s="255"/>
      <c r="O58" s="255"/>
      <c r="P58" s="255"/>
      <c r="Q58" s="255"/>
      <c r="R58" s="256"/>
    </row>
    <row r="59" spans="2:18" ht="12.75">
      <c r="B59" s="273" t="str">
        <f>Feuil2!$AE$9</f>
        <v>A renseigner impérativement pour toute demande de modification</v>
      </c>
      <c r="C59" s="88"/>
      <c r="D59" s="155" t="str">
        <f>Feuil2!L30</f>
        <v>SPL (Tangon de spinnaker)</v>
      </c>
      <c r="E59" s="89"/>
      <c r="F59" s="90"/>
      <c r="G59" s="91" t="s">
        <v>21</v>
      </c>
      <c r="H59" s="224"/>
      <c r="I59" s="225"/>
      <c r="J59" s="2"/>
      <c r="L59" s="254"/>
      <c r="M59" s="255"/>
      <c r="N59" s="255"/>
      <c r="O59" s="255"/>
      <c r="P59" s="255"/>
      <c r="Q59" s="255"/>
      <c r="R59" s="256"/>
    </row>
    <row r="60" spans="2:18" ht="12.75" customHeight="1">
      <c r="B60" s="274"/>
      <c r="C60" s="10"/>
      <c r="D60" s="75" t="str">
        <f>Feuil2!M30</f>
        <v>STL (Bout dehors ou spi amuré sur le pont)</v>
      </c>
      <c r="E60" s="70"/>
      <c r="F60" s="43"/>
      <c r="G60" s="78" t="s">
        <v>21</v>
      </c>
      <c r="H60" s="183"/>
      <c r="I60" s="214"/>
      <c r="J60" s="2"/>
      <c r="L60" s="254"/>
      <c r="M60" s="255"/>
      <c r="N60" s="255"/>
      <c r="O60" s="255"/>
      <c r="P60" s="255"/>
      <c r="Q60" s="255"/>
      <c r="R60" s="256"/>
    </row>
    <row r="61" spans="2:18" ht="12.75">
      <c r="B61" s="274"/>
      <c r="C61" s="10"/>
      <c r="D61" s="75" t="str">
        <f>Feuil2!P23</f>
        <v>Tangon de spinnaker, bout dehors, etc ...</v>
      </c>
      <c r="E61" s="70"/>
      <c r="F61" s="215" t="s">
        <v>60</v>
      </c>
      <c r="G61" s="216"/>
      <c r="H61" s="216"/>
      <c r="I61" s="217"/>
      <c r="L61" s="68"/>
      <c r="M61" s="72"/>
      <c r="N61" s="72"/>
      <c r="O61" s="72"/>
      <c r="P61" s="72"/>
      <c r="Q61" s="72"/>
      <c r="R61" s="73"/>
    </row>
    <row r="62" spans="2:18" ht="13.5" thickBot="1">
      <c r="B62" s="275"/>
      <c r="C62" s="92"/>
      <c r="D62" s="93" t="str">
        <f>Feuil2!N30</f>
        <v>Tangon de foc sous le vent (Whisker pole)</v>
      </c>
      <c r="E62" s="60"/>
      <c r="F62" s="94" t="s">
        <v>60</v>
      </c>
      <c r="G62" s="60"/>
      <c r="H62" s="60"/>
      <c r="I62" s="61"/>
      <c r="J62" s="2"/>
      <c r="L62" s="257" t="str">
        <f>Feuil2!N59</f>
        <v>Cependant, nous souhaiterions vous adresser occasionnellement par courriel des lettres d'actualité, offres ou promotions émanant de l'UNCL ou de ses partenaires. Si vous acceptez de recevoir de telles communications, merci de cocher la case ci-contre.</v>
      </c>
      <c r="M62" s="258"/>
      <c r="N62" s="258"/>
      <c r="O62" s="258"/>
      <c r="P62" s="258"/>
      <c r="Q62" s="258"/>
      <c r="R62" s="259"/>
    </row>
    <row r="63" spans="3:18" ht="12.75">
      <c r="C63" s="16" t="str">
        <f>Feuil2!K23</f>
        <v>Grand-voile :</v>
      </c>
      <c r="D63" s="70" t="s">
        <v>42</v>
      </c>
      <c r="E63" s="70"/>
      <c r="F63" s="87"/>
      <c r="G63" s="70" t="s">
        <v>21</v>
      </c>
      <c r="H63" s="208"/>
      <c r="I63" s="208"/>
      <c r="L63" s="257"/>
      <c r="M63" s="258"/>
      <c r="N63" s="258"/>
      <c r="O63" s="258"/>
      <c r="P63" s="258"/>
      <c r="Q63" s="258"/>
      <c r="R63" s="259"/>
    </row>
    <row r="64" spans="3:18" ht="12.75">
      <c r="C64" s="10"/>
      <c r="D64" t="s">
        <v>43</v>
      </c>
      <c r="F64" s="43"/>
      <c r="G64" t="s">
        <v>21</v>
      </c>
      <c r="H64" s="183"/>
      <c r="I64" s="183"/>
      <c r="J64" s="2"/>
      <c r="L64" s="257"/>
      <c r="M64" s="258"/>
      <c r="N64" s="258"/>
      <c r="O64" s="258"/>
      <c r="P64" s="258"/>
      <c r="Q64" s="258"/>
      <c r="R64" s="259"/>
    </row>
    <row r="65" spans="3:18" ht="12.75">
      <c r="C65" s="12"/>
      <c r="D65" s="13" t="s">
        <v>44</v>
      </c>
      <c r="E65" s="13"/>
      <c r="F65" s="43"/>
      <c r="G65" s="13" t="s">
        <v>21</v>
      </c>
      <c r="H65" s="183"/>
      <c r="I65" s="183"/>
      <c r="J65" s="2"/>
      <c r="L65" s="257"/>
      <c r="M65" s="258"/>
      <c r="N65" s="258"/>
      <c r="O65" s="258"/>
      <c r="P65" s="258"/>
      <c r="Q65" s="258"/>
      <c r="R65" s="259"/>
    </row>
    <row r="66" spans="10:18" ht="12.75">
      <c r="J66" s="2"/>
      <c r="L66" s="260"/>
      <c r="M66" s="261"/>
      <c r="N66" s="261"/>
      <c r="O66" s="261"/>
      <c r="P66" s="261"/>
      <c r="Q66" s="261"/>
      <c r="R66" s="262"/>
    </row>
    <row r="67" spans="3:10" ht="12.75">
      <c r="C67" s="15" t="str">
        <f>Feuil2!G23</f>
        <v>Voile d'avant :</v>
      </c>
      <c r="D67" s="79" t="s">
        <v>324</v>
      </c>
      <c r="E67" s="9"/>
      <c r="F67" s="43"/>
      <c r="G67" s="9" t="s">
        <v>21</v>
      </c>
      <c r="H67" s="183"/>
      <c r="I67" s="183"/>
      <c r="J67" s="2"/>
    </row>
    <row r="68" spans="3:10" ht="12.75">
      <c r="C68" s="37" t="str">
        <f>Feuil2!H23</f>
        <v>**Merci de confirmer la valeur de HLUmax même si elle n'est pas modifiée par rapport au précédant certificat.</v>
      </c>
      <c r="E68" s="36"/>
      <c r="I68" s="11"/>
      <c r="J68" s="2"/>
    </row>
    <row r="69" spans="3:12" ht="12.75">
      <c r="C69" s="10"/>
      <c r="D69" s="4" t="s">
        <v>325</v>
      </c>
      <c r="F69" s="43"/>
      <c r="G69" t="s">
        <v>21</v>
      </c>
      <c r="H69" s="183"/>
      <c r="I69" s="183"/>
      <c r="L69" s="28" t="str">
        <f>Feuil2!F44</f>
        <v>ATTENTION : </v>
      </c>
    </row>
    <row r="70" spans="3:19" ht="12.75">
      <c r="C70" s="10"/>
      <c r="D70" s="4" t="s">
        <v>326</v>
      </c>
      <c r="F70" s="43"/>
      <c r="G70" t="s">
        <v>21</v>
      </c>
      <c r="H70" s="183"/>
      <c r="I70" s="183"/>
      <c r="J70" s="2"/>
      <c r="L70" s="165" t="str">
        <f>Feuil2!G44</f>
        <v>Si vous disposez d'un Certificat Endorsed toute modification doit être officiellement mesurée ou pesée.</v>
      </c>
      <c r="M70" s="165"/>
      <c r="N70" s="165"/>
      <c r="O70" s="165"/>
      <c r="P70" s="165"/>
      <c r="Q70" s="165"/>
      <c r="R70" s="165"/>
      <c r="S70" s="165"/>
    </row>
    <row r="71" spans="3:19" ht="12.75">
      <c r="C71" s="10"/>
      <c r="D71" t="s">
        <v>35</v>
      </c>
      <c r="F71" s="43"/>
      <c r="G71" t="s">
        <v>21</v>
      </c>
      <c r="H71" s="183"/>
      <c r="I71" s="183"/>
      <c r="J71" s="40"/>
      <c r="K71" s="24"/>
      <c r="L71" s="165"/>
      <c r="M71" s="165"/>
      <c r="N71" s="165"/>
      <c r="O71" s="165"/>
      <c r="P71" s="165"/>
      <c r="Q71" s="165"/>
      <c r="R71" s="165"/>
      <c r="S71" s="165"/>
    </row>
    <row r="72" spans="3:19" ht="12.75">
      <c r="C72" s="10"/>
      <c r="D72" t="s">
        <v>36</v>
      </c>
      <c r="F72" s="43"/>
      <c r="G72" t="s">
        <v>21</v>
      </c>
      <c r="H72" s="183"/>
      <c r="I72" s="183"/>
      <c r="L72" s="165"/>
      <c r="M72" s="165"/>
      <c r="N72" s="165"/>
      <c r="O72" s="165"/>
      <c r="P72" s="165"/>
      <c r="Q72" s="165"/>
      <c r="R72" s="165"/>
      <c r="S72" s="165"/>
    </row>
    <row r="73" spans="3:18" ht="12.75">
      <c r="C73" s="10"/>
      <c r="D73" t="s">
        <v>37</v>
      </c>
      <c r="F73" s="43"/>
      <c r="G73" t="s">
        <v>21</v>
      </c>
      <c r="H73" s="183"/>
      <c r="I73" s="183"/>
      <c r="J73" s="2"/>
      <c r="L73" s="263" t="str">
        <f>Feuil2!F51</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M73" s="264"/>
      <c r="N73" s="264"/>
      <c r="O73" s="264"/>
      <c r="P73" s="264"/>
      <c r="Q73" s="264"/>
      <c r="R73" s="265"/>
    </row>
    <row r="74" spans="3:18" ht="12.75">
      <c r="C74" s="10"/>
      <c r="F74" s="3" t="str">
        <f>Feuil2!I23</f>
        <v>HSA calculé</v>
      </c>
      <c r="G74" s="17">
        <f>IF($F$75&gt;$I$76,(0.0625*($F$69+$F$75)*(4*$F$70+6*$F$71+3*$F$72+2*$F$73+0.09)),(0.0625*$F$69*(4*$F$70+6*$F$71+3*$F$72+2*$F$73+0.09)))</f>
        <v>0</v>
      </c>
      <c r="H74" t="s">
        <v>39</v>
      </c>
      <c r="I74" s="11"/>
      <c r="J74" s="2"/>
      <c r="L74" s="266"/>
      <c r="M74" s="267"/>
      <c r="N74" s="267"/>
      <c r="O74" s="267"/>
      <c r="P74" s="267"/>
      <c r="Q74" s="267"/>
      <c r="R74" s="268"/>
    </row>
    <row r="75" spans="3:18" ht="12.75">
      <c r="C75" s="23"/>
      <c r="D75" s="30" t="str">
        <f>Feuil2!J23</f>
        <v>Flèche de bordure si &gt;7,5% HLP</v>
      </c>
      <c r="E75" s="29"/>
      <c r="F75" s="43"/>
      <c r="G75" s="13" t="s">
        <v>21</v>
      </c>
      <c r="H75" s="183" t="s">
        <v>41</v>
      </c>
      <c r="I75" s="183"/>
      <c r="J75" s="2"/>
      <c r="L75" s="266"/>
      <c r="M75" s="267"/>
      <c r="N75" s="267"/>
      <c r="O75" s="267"/>
      <c r="P75" s="267"/>
      <c r="Q75" s="267"/>
      <c r="R75" s="268"/>
    </row>
    <row r="76" spans="3:18" ht="12.75">
      <c r="C76" s="34"/>
      <c r="E76" s="35"/>
      <c r="H76" s="80" t="s">
        <v>345</v>
      </c>
      <c r="I76" s="81">
        <f>0.075*$F$70</f>
        <v>0</v>
      </c>
      <c r="L76" s="266"/>
      <c r="M76" s="267"/>
      <c r="N76" s="267"/>
      <c r="O76" s="267"/>
      <c r="P76" s="267"/>
      <c r="Q76" s="267"/>
      <c r="R76" s="268"/>
    </row>
    <row r="77" spans="1:18" ht="12.75">
      <c r="A77" s="97"/>
      <c r="C77" s="34"/>
      <c r="E77" s="35"/>
      <c r="J77" s="2"/>
      <c r="L77" s="266"/>
      <c r="M77" s="267"/>
      <c r="N77" s="267"/>
      <c r="O77" s="267"/>
      <c r="P77" s="267"/>
      <c r="Q77" s="267"/>
      <c r="R77" s="268"/>
    </row>
    <row r="78" spans="1:23" s="64" customFormat="1" ht="12.75">
      <c r="A78" s="96"/>
      <c r="B78" s="162"/>
      <c r="C78" s="15" t="str">
        <f>Feuil2!Z23</f>
        <v>Génois volant :</v>
      </c>
      <c r="D78" s="154" t="str">
        <f>Feuil2!W23</f>
        <v>Nombre de génois volants à bord en course</v>
      </c>
      <c r="E78" s="151"/>
      <c r="F78" s="43"/>
      <c r="G78" s="9"/>
      <c r="H78" s="183"/>
      <c r="I78" s="183"/>
      <c r="J78" s="72"/>
      <c r="L78" s="266"/>
      <c r="M78" s="267"/>
      <c r="N78" s="267"/>
      <c r="O78" s="267"/>
      <c r="P78" s="267"/>
      <c r="Q78" s="267"/>
      <c r="R78" s="268"/>
      <c r="S78" s="69"/>
      <c r="T78" s="69"/>
      <c r="U78" s="69"/>
      <c r="V78" s="69"/>
      <c r="W78" s="69"/>
    </row>
    <row r="79" spans="2:18" ht="12.75">
      <c r="B79" s="162"/>
      <c r="C79" s="16"/>
      <c r="D79" s="75" t="s">
        <v>292</v>
      </c>
      <c r="E79" s="76"/>
      <c r="F79" s="43"/>
      <c r="G79" s="70"/>
      <c r="H79" s="183"/>
      <c r="I79" s="183"/>
      <c r="L79" s="269"/>
      <c r="M79" s="270"/>
      <c r="N79" s="270"/>
      <c r="O79" s="270"/>
      <c r="P79" s="270"/>
      <c r="Q79" s="270"/>
      <c r="R79" s="271"/>
    </row>
    <row r="80" spans="2:15" ht="12.75">
      <c r="B80" s="162"/>
      <c r="C80" s="16"/>
      <c r="D80" s="75" t="s">
        <v>293</v>
      </c>
      <c r="E80" s="76"/>
      <c r="F80" s="43"/>
      <c r="G80" s="70"/>
      <c r="H80" s="183"/>
      <c r="I80" s="183"/>
      <c r="J80" s="2"/>
      <c r="L80" s="272" t="str">
        <f>Feuil2!G51</f>
        <v>Lu et accepté:</v>
      </c>
      <c r="M80" s="272"/>
      <c r="N80" s="272"/>
      <c r="O80" s="272"/>
    </row>
    <row r="81" spans="2:10" ht="12.75">
      <c r="B81" s="162"/>
      <c r="C81" s="16"/>
      <c r="D81" s="75" t="s">
        <v>294</v>
      </c>
      <c r="E81" s="76"/>
      <c r="F81" s="43"/>
      <c r="G81" s="70"/>
      <c r="H81" s="183"/>
      <c r="I81" s="183"/>
      <c r="J81" s="2"/>
    </row>
    <row r="82" spans="2:18" ht="12.75">
      <c r="B82" s="162"/>
      <c r="C82" s="16"/>
      <c r="D82" s="75" t="s">
        <v>295</v>
      </c>
      <c r="E82" s="76"/>
      <c r="F82" s="43"/>
      <c r="G82" s="70"/>
      <c r="H82" s="183"/>
      <c r="I82" s="183"/>
      <c r="J82" s="2"/>
      <c r="L82" s="246" t="s">
        <v>155</v>
      </c>
      <c r="M82" s="247"/>
      <c r="N82" s="247"/>
      <c r="O82" s="248"/>
      <c r="P82" s="42" t="str">
        <f>Feuil2!J51</f>
        <v>Nom</v>
      </c>
      <c r="Q82" s="249"/>
      <c r="R82" s="250"/>
    </row>
    <row r="83" spans="2:10" ht="12.75">
      <c r="B83" s="162"/>
      <c r="C83" s="16"/>
      <c r="D83" s="75" t="s">
        <v>296</v>
      </c>
      <c r="E83" s="76"/>
      <c r="F83" s="43"/>
      <c r="G83" s="70"/>
      <c r="H83" s="183"/>
      <c r="I83" s="183"/>
      <c r="J83" s="2"/>
    </row>
    <row r="84" spans="2:10" ht="12.75">
      <c r="B84" s="162"/>
      <c r="C84" s="16"/>
      <c r="D84" s="77" t="str">
        <f>Feuil2!X23</f>
        <v>FSFL (mesuré comme un spinnaker)</v>
      </c>
      <c r="E84" s="76"/>
      <c r="F84" s="43"/>
      <c r="G84" s="70"/>
      <c r="H84" s="183"/>
      <c r="I84" s="183"/>
      <c r="J84" s="2"/>
    </row>
    <row r="85" spans="2:18" ht="12.75">
      <c r="B85" s="162"/>
      <c r="C85" s="16"/>
      <c r="D85" s="77" t="str">
        <f>Feuil2!Y23</f>
        <v>FSHW (mesuré comme un spinnaker)</v>
      </c>
      <c r="E85" s="76"/>
      <c r="F85" s="43"/>
      <c r="G85" s="70"/>
      <c r="H85" s="183"/>
      <c r="I85" s="183"/>
      <c r="J85" s="160" t="str">
        <f>IF(F85&lt;0.625*F84,Feuil2!F89," ")</f>
        <v> </v>
      </c>
      <c r="K85" s="161"/>
      <c r="L85" s="161"/>
      <c r="M85" s="161"/>
      <c r="N85" s="161"/>
      <c r="O85" s="161"/>
      <c r="P85" s="161"/>
      <c r="Q85" s="161"/>
      <c r="R85" s="161"/>
    </row>
    <row r="86" spans="2:10" ht="12.75">
      <c r="B86" s="162"/>
      <c r="C86" s="16"/>
      <c r="D86" s="77" t="str">
        <f>Feuil2!V23</f>
        <v>Flèche de bordure si &gt;7,5% FLP</v>
      </c>
      <c r="E86" s="76"/>
      <c r="F86" s="43"/>
      <c r="G86" s="70"/>
      <c r="H86" s="218"/>
      <c r="I86" s="219"/>
      <c r="J86" s="2"/>
    </row>
    <row r="87" spans="2:10" ht="12.75">
      <c r="B87" s="162"/>
      <c r="C87" s="16"/>
      <c r="D87" s="77"/>
      <c r="E87" s="76"/>
      <c r="F87" s="75"/>
      <c r="G87" s="70"/>
      <c r="H87" s="80" t="s">
        <v>346</v>
      </c>
      <c r="I87" s="152">
        <f>0.075*$F$80</f>
        <v>0</v>
      </c>
      <c r="J87" s="2"/>
    </row>
    <row r="88" spans="2:10" ht="12.75">
      <c r="B88" s="162"/>
      <c r="C88" s="16"/>
      <c r="D88" s="75"/>
      <c r="E88" s="76"/>
      <c r="F88" s="75" t="str">
        <f>Feuil2!F82</f>
        <v>FSA calculé</v>
      </c>
      <c r="G88" s="17">
        <f>0.0625*F79*(4*F80+6*F81+3*F82+2*F83+0.09)</f>
        <v>0</v>
      </c>
      <c r="H88" s="70" t="s">
        <v>39</v>
      </c>
      <c r="I88" s="11"/>
      <c r="J88" s="2"/>
    </row>
    <row r="89" spans="2:19" ht="12.75">
      <c r="B89" s="162"/>
      <c r="C89" s="23"/>
      <c r="D89" s="30"/>
      <c r="E89" s="29"/>
      <c r="F89" s="153" t="str">
        <f>Feuil2!G82</f>
        <v>STLFHmax calculé</v>
      </c>
      <c r="G89" s="17">
        <f>F84-(0.25*F57)</f>
        <v>0</v>
      </c>
      <c r="H89" s="280" t="s">
        <v>478</v>
      </c>
      <c r="I89" s="281"/>
      <c r="J89" s="2"/>
      <c r="L89" s="32"/>
      <c r="M89" s="32"/>
      <c r="N89" s="32"/>
      <c r="O89" s="32"/>
      <c r="P89" s="32"/>
      <c r="Q89" s="32"/>
      <c r="R89" s="32"/>
      <c r="S89" s="32"/>
    </row>
    <row r="90" spans="2:19" ht="12.75">
      <c r="B90" s="66"/>
      <c r="J90" s="2"/>
      <c r="S90" s="32"/>
    </row>
    <row r="91" spans="3:19" ht="12.75">
      <c r="C91" s="15" t="str">
        <f>Feuil2!N23</f>
        <v>Spinnakers :</v>
      </c>
      <c r="D91" s="63" t="str">
        <f>Feuil2!O23</f>
        <v>Nombre de spis à bord en course</v>
      </c>
      <c r="E91" s="9"/>
      <c r="F91" s="44"/>
      <c r="G91" s="9"/>
      <c r="H91" s="183"/>
      <c r="I91" s="183"/>
      <c r="J91" s="2"/>
      <c r="S91" s="32"/>
    </row>
    <row r="92" spans="3:19" ht="12.75">
      <c r="C92" s="10"/>
      <c r="I92" s="11"/>
      <c r="S92" s="32"/>
    </row>
    <row r="93" spans="3:19" ht="12.75">
      <c r="C93" s="16" t="str">
        <f>Feuil2!Q23</f>
        <v>Spi symétrique :</v>
      </c>
      <c r="E93" t="s">
        <v>45</v>
      </c>
      <c r="F93" s="156"/>
      <c r="G93" t="s">
        <v>21</v>
      </c>
      <c r="H93" s="183"/>
      <c r="I93" s="183"/>
      <c r="S93" s="32"/>
    </row>
    <row r="94" spans="3:19" ht="12.75">
      <c r="C94" s="10"/>
      <c r="E94" t="s">
        <v>46</v>
      </c>
      <c r="F94" s="43"/>
      <c r="G94" t="s">
        <v>21</v>
      </c>
      <c r="H94" s="183"/>
      <c r="I94" s="183"/>
      <c r="J94" s="2"/>
      <c r="S94" s="32"/>
    </row>
    <row r="95" spans="3:19" ht="12.75">
      <c r="C95" s="10"/>
      <c r="E95" s="4" t="s">
        <v>327</v>
      </c>
      <c r="F95" s="43"/>
      <c r="G95" t="s">
        <v>21</v>
      </c>
      <c r="H95" s="183"/>
      <c r="I95" s="183"/>
      <c r="J95" s="2"/>
      <c r="S95" s="32"/>
    </row>
    <row r="96" spans="3:19" ht="12.75">
      <c r="C96" s="10"/>
      <c r="E96" t="s">
        <v>47</v>
      </c>
      <c r="F96" s="43"/>
      <c r="G96" t="s">
        <v>21</v>
      </c>
      <c r="H96" s="183"/>
      <c r="I96" s="183"/>
      <c r="J96" s="2"/>
      <c r="S96" s="32"/>
    </row>
    <row r="97" spans="3:19" ht="12.75">
      <c r="C97" s="10"/>
      <c r="D97" s="19" t="str">
        <f>Feuil2!R23</f>
        <v>ou </v>
      </c>
      <c r="E97" s="34" t="s">
        <v>48</v>
      </c>
      <c r="F97" s="43"/>
      <c r="G97" t="s">
        <v>39</v>
      </c>
      <c r="H97" s="183"/>
      <c r="I97" s="183"/>
      <c r="J97" s="2"/>
      <c r="P97" s="50"/>
      <c r="Q97" s="50"/>
      <c r="R97" s="50"/>
      <c r="S97" s="32"/>
    </row>
    <row r="98" spans="3:19" ht="12.75">
      <c r="C98" s="10"/>
      <c r="F98" s="26" t="str">
        <f>Feuil2!S23</f>
        <v>SPA calculé</v>
      </c>
      <c r="G98" s="17">
        <f>(($F$93+$F$94)/2)*(($F$95+(4*$F$96))/5)*0.83</f>
        <v>0</v>
      </c>
      <c r="H98" t="s">
        <v>39</v>
      </c>
      <c r="I98" s="11"/>
      <c r="L98" s="279"/>
      <c r="M98" s="279"/>
      <c r="N98" s="279"/>
      <c r="O98" s="279"/>
      <c r="P98" s="65"/>
      <c r="Q98" s="65"/>
      <c r="R98" s="65"/>
      <c r="S98" s="32"/>
    </row>
    <row r="99" spans="3:15" ht="15">
      <c r="C99" s="16" t="str">
        <f>Feuil2!T23</f>
        <v>Spi asymétrique :</v>
      </c>
      <c r="E99" t="s">
        <v>50</v>
      </c>
      <c r="F99" s="43"/>
      <c r="G99" t="s">
        <v>21</v>
      </c>
      <c r="H99" s="183"/>
      <c r="I99" s="183"/>
      <c r="J99" s="5"/>
      <c r="L99" s="70"/>
      <c r="M99" s="70"/>
      <c r="N99" s="70"/>
      <c r="O99" s="70"/>
    </row>
    <row r="100" spans="3:9" ht="15" customHeight="1">
      <c r="C100" s="10"/>
      <c r="E100" t="s">
        <v>51</v>
      </c>
      <c r="F100" s="43"/>
      <c r="G100" t="s">
        <v>21</v>
      </c>
      <c r="H100" s="183"/>
      <c r="I100" s="183"/>
    </row>
    <row r="101" spans="3:10" ht="12.75">
      <c r="C101" s="10"/>
      <c r="E101" s="4" t="s">
        <v>328</v>
      </c>
      <c r="F101" s="43"/>
      <c r="G101" t="s">
        <v>21</v>
      </c>
      <c r="H101" s="183"/>
      <c r="I101" s="183"/>
      <c r="J101" s="41"/>
    </row>
    <row r="102" spans="3:15" ht="12.75">
      <c r="C102" s="10"/>
      <c r="E102" t="s">
        <v>52</v>
      </c>
      <c r="F102" s="43"/>
      <c r="G102" t="s">
        <v>21</v>
      </c>
      <c r="H102" s="183"/>
      <c r="I102" s="183"/>
      <c r="J102" s="85" t="str">
        <f>IF(F102&lt;0.75*F101,Feuil2!G89," ")</f>
        <v> </v>
      </c>
      <c r="K102" s="84"/>
      <c r="L102" s="84"/>
      <c r="M102" s="84"/>
      <c r="N102" s="84"/>
      <c r="O102" s="84"/>
    </row>
    <row r="103" spans="3:9" ht="12.75">
      <c r="C103" s="10"/>
      <c r="D103" s="19" t="str">
        <f>Feuil2!R23</f>
        <v>ou </v>
      </c>
      <c r="E103" s="34" t="s">
        <v>48</v>
      </c>
      <c r="F103" s="43"/>
      <c r="G103" t="s">
        <v>39</v>
      </c>
      <c r="H103" s="183"/>
      <c r="I103" s="183"/>
    </row>
    <row r="104" spans="3:9" ht="12.75">
      <c r="C104" s="12"/>
      <c r="D104" s="13"/>
      <c r="E104" s="13"/>
      <c r="F104" s="26" t="str">
        <f>Feuil2!S23</f>
        <v>SPA calculé</v>
      </c>
      <c r="G104" s="17">
        <f>(($F$99+$F$100)/2)*(($F$101+(4*$F$102))/5)*0.83</f>
        <v>0</v>
      </c>
      <c r="H104" s="13" t="s">
        <v>39</v>
      </c>
      <c r="I104" s="14"/>
    </row>
    <row r="105" ht="12.75">
      <c r="J105" s="2"/>
    </row>
    <row r="106" spans="3:10" ht="12.75">
      <c r="C106" s="15" t="str">
        <f>Feuil2!U23</f>
        <v>Mizaine :</v>
      </c>
      <c r="D106" s="9"/>
      <c r="E106" s="9" t="s">
        <v>53</v>
      </c>
      <c r="F106" s="43"/>
      <c r="G106" s="9" t="s">
        <v>21</v>
      </c>
      <c r="H106" s="183"/>
      <c r="I106" s="183"/>
      <c r="J106" s="2"/>
    </row>
    <row r="107" spans="3:10" ht="12.75">
      <c r="C107" s="10"/>
      <c r="E107" t="s">
        <v>54</v>
      </c>
      <c r="F107" s="43"/>
      <c r="G107" t="s">
        <v>21</v>
      </c>
      <c r="H107" s="183"/>
      <c r="I107" s="183"/>
      <c r="J107" s="2"/>
    </row>
    <row r="108" spans="3:10" ht="12.75">
      <c r="C108" s="10"/>
      <c r="E108" t="s">
        <v>55</v>
      </c>
      <c r="F108" s="43"/>
      <c r="G108" t="s">
        <v>21</v>
      </c>
      <c r="H108" s="183"/>
      <c r="I108" s="183"/>
      <c r="J108" s="2"/>
    </row>
    <row r="109" spans="3:10" ht="12.75">
      <c r="C109" s="12"/>
      <c r="D109" s="13"/>
      <c r="E109" s="13" t="s">
        <v>56</v>
      </c>
      <c r="F109" s="43"/>
      <c r="G109" s="13" t="s">
        <v>21</v>
      </c>
      <c r="H109" s="183"/>
      <c r="I109" s="183"/>
      <c r="J109" s="2"/>
    </row>
    <row r="110" ht="13.5" thickBot="1"/>
    <row r="111" spans="3:9" ht="15.75" thickBot="1">
      <c r="C111" s="227" t="str">
        <f>Feuil2!F37</f>
        <v>CONFIGURATION DE COURSE ET AMENAGEMENTS INTERIEURS</v>
      </c>
      <c r="D111" s="228"/>
      <c r="E111" s="228"/>
      <c r="F111" s="228"/>
      <c r="G111" s="228"/>
      <c r="H111" s="228"/>
      <c r="I111" s="229"/>
    </row>
    <row r="113" spans="3:9" ht="39.75" customHeight="1">
      <c r="C113" s="230" t="str">
        <f>Feuil2!G37</f>
        <v>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v>
      </c>
      <c r="D113" s="230"/>
      <c r="E113" s="230"/>
      <c r="F113" s="230"/>
      <c r="G113" s="230"/>
      <c r="H113" s="230"/>
      <c r="I113" s="230"/>
    </row>
    <row r="114" ht="12.75">
      <c r="S114" s="25"/>
    </row>
    <row r="115" spans="3:6" ht="12.75">
      <c r="C115" s="27" t="str">
        <f>Feuil2!H37</f>
        <v>Table de carré débarquée?</v>
      </c>
      <c r="D115" s="21"/>
      <c r="E115" s="26"/>
      <c r="F115" s="45" t="s">
        <v>60</v>
      </c>
    </row>
    <row r="116" spans="3:19" ht="12.75">
      <c r="C116" s="27" t="str">
        <f>Feuil2!I37</f>
        <v>Cuisine débarquée?</v>
      </c>
      <c r="D116" s="21"/>
      <c r="E116" s="26"/>
      <c r="F116" s="45" t="s">
        <v>60</v>
      </c>
      <c r="S116" s="25"/>
    </row>
    <row r="117" spans="3:9" ht="12.75">
      <c r="C117" s="27" t="str">
        <f>Feuil2!J37</f>
        <v>Portes débarquées?</v>
      </c>
      <c r="D117" s="21"/>
      <c r="E117" s="26"/>
      <c r="F117" s="45" t="s">
        <v>60</v>
      </c>
      <c r="G117" t="str">
        <f>Feuil2!O37</f>
        <v>Si oui, combien?</v>
      </c>
      <c r="I117" s="47"/>
    </row>
    <row r="118" spans="3:19" ht="12.75">
      <c r="C118" s="27" t="str">
        <f>Feuil2!K37</f>
        <v>Planchers débarqués?</v>
      </c>
      <c r="D118" s="21"/>
      <c r="E118" s="26"/>
      <c r="F118" s="45" t="s">
        <v>60</v>
      </c>
      <c r="G118" t="str">
        <f>Feuil2!O37</f>
        <v>Si oui, combien?</v>
      </c>
      <c r="I118" s="47"/>
      <c r="S118" s="25"/>
    </row>
    <row r="119" spans="3:9" ht="12.75">
      <c r="C119" s="27" t="str">
        <f>Feuil2!L37</f>
        <v>Coussins et matelas débarqués?</v>
      </c>
      <c r="D119" s="21"/>
      <c r="E119" s="26"/>
      <c r="F119" s="45" t="s">
        <v>60</v>
      </c>
      <c r="I119" s="2"/>
    </row>
    <row r="120" spans="3:19" ht="12.75">
      <c r="C120" s="27" t="str">
        <f>Feuil2!M37</f>
        <v>Coffres amovibles débarqués?</v>
      </c>
      <c r="D120" s="21"/>
      <c r="E120" s="26"/>
      <c r="F120" s="46" t="s">
        <v>60</v>
      </c>
      <c r="G120" t="str">
        <f>Feuil2!O37</f>
        <v>Si oui, combien?</v>
      </c>
      <c r="I120" s="47"/>
      <c r="S120" s="25"/>
    </row>
    <row r="121" spans="3:9" ht="12.75">
      <c r="C121" s="27" t="str">
        <f>Feuil2!N37</f>
        <v>Autre éléments débarqués?</v>
      </c>
      <c r="D121" s="21"/>
      <c r="E121" s="21"/>
      <c r="F121" s="221"/>
      <c r="G121" s="222"/>
      <c r="H121" s="222"/>
      <c r="I121" s="223"/>
    </row>
    <row r="122" ht="12.75">
      <c r="S122" s="25"/>
    </row>
    <row r="131" spans="1:9" s="51" customFormat="1" ht="12.75" hidden="1">
      <c r="A131" s="96"/>
      <c r="B131"/>
      <c r="C131"/>
      <c r="D131"/>
      <c r="E131"/>
      <c r="F131"/>
      <c r="G131"/>
      <c r="H131"/>
      <c r="I131"/>
    </row>
    <row r="132" spans="1:9" s="51" customFormat="1" ht="12.75" hidden="1">
      <c r="A132" s="98"/>
      <c r="B132"/>
      <c r="C132"/>
      <c r="D132"/>
      <c r="E132"/>
      <c r="F132"/>
      <c r="G132"/>
      <c r="H132"/>
      <c r="I132"/>
    </row>
    <row r="133" spans="1:9" s="51" customFormat="1" ht="12.75" hidden="1">
      <c r="A133" s="98"/>
      <c r="B133"/>
      <c r="C133"/>
      <c r="D133"/>
      <c r="E133"/>
      <c r="F133"/>
      <c r="G133"/>
      <c r="H133"/>
      <c r="I133"/>
    </row>
    <row r="134" spans="1:9" s="51" customFormat="1" ht="12.75" hidden="1">
      <c r="A134" s="98"/>
      <c r="B134"/>
      <c r="C134"/>
      <c r="D134"/>
      <c r="E134"/>
      <c r="F134"/>
      <c r="G134"/>
      <c r="H134"/>
      <c r="I134"/>
    </row>
    <row r="135" spans="1:9" s="51" customFormat="1" ht="12.75" hidden="1">
      <c r="A135" s="98"/>
      <c r="B135"/>
      <c r="C135"/>
      <c r="D135"/>
      <c r="E135"/>
      <c r="F135"/>
      <c r="G135"/>
      <c r="H135"/>
      <c r="I135"/>
    </row>
    <row r="136" spans="1:9" s="51" customFormat="1" ht="12.75" hidden="1">
      <c r="A136" s="98"/>
      <c r="B136"/>
      <c r="C136"/>
      <c r="D136"/>
      <c r="E136"/>
      <c r="F136"/>
      <c r="G136"/>
      <c r="H136"/>
      <c r="I136"/>
    </row>
    <row r="137" spans="1:9" s="51" customFormat="1" ht="12.75" hidden="1">
      <c r="A137" s="98"/>
      <c r="B137"/>
      <c r="C137"/>
      <c r="D137"/>
      <c r="E137"/>
      <c r="F137"/>
      <c r="G137"/>
      <c r="H137"/>
      <c r="I137"/>
    </row>
    <row r="138" spans="1:9" s="51" customFormat="1" ht="12.75" hidden="1">
      <c r="A138" s="98"/>
      <c r="B138"/>
      <c r="C138"/>
      <c r="D138"/>
      <c r="E138"/>
      <c r="F138"/>
      <c r="G138"/>
      <c r="H138"/>
      <c r="I138"/>
    </row>
    <row r="139" spans="1:9" s="51" customFormat="1" ht="12.75" hidden="1">
      <c r="A139" s="98"/>
      <c r="B139"/>
      <c r="C139"/>
      <c r="D139"/>
      <c r="E139"/>
      <c r="F139"/>
      <c r="G139"/>
      <c r="H139"/>
      <c r="I139"/>
    </row>
    <row r="140" spans="1:9" s="51" customFormat="1" ht="12.75" hidden="1">
      <c r="A140" s="98"/>
      <c r="B140"/>
      <c r="C140"/>
      <c r="D140"/>
      <c r="E140"/>
      <c r="F140"/>
      <c r="G140"/>
      <c r="H140"/>
      <c r="I140"/>
    </row>
    <row r="141" spans="1:9" s="51" customFormat="1" ht="12.75" hidden="1">
      <c r="A141" s="98"/>
      <c r="B141"/>
      <c r="C141"/>
      <c r="D141"/>
      <c r="E141"/>
      <c r="F141"/>
      <c r="G141"/>
      <c r="H141"/>
      <c r="I141"/>
    </row>
    <row r="142" spans="1:9" s="51" customFormat="1" ht="12.75" hidden="1">
      <c r="A142" s="98"/>
      <c r="C142"/>
      <c r="D142"/>
      <c r="E142"/>
      <c r="F142"/>
      <c r="G142"/>
      <c r="H142"/>
      <c r="I142"/>
    </row>
    <row r="143" spans="1:5" s="51" customFormat="1" ht="12.75" hidden="1">
      <c r="A143" s="98"/>
      <c r="C143" s="51" t="s">
        <v>128</v>
      </c>
      <c r="D143" s="51" t="s">
        <v>129</v>
      </c>
      <c r="E143" s="51">
        <f>IF($F$5="Français",1,IF($F$5="English",2,IF($F$5="Espanol",3,4)))</f>
        <v>1</v>
      </c>
    </row>
    <row r="144" spans="1:4" s="51" customFormat="1" ht="12.75" hidden="1">
      <c r="A144" s="98"/>
      <c r="D144" s="51" t="s">
        <v>130</v>
      </c>
    </row>
    <row r="145" spans="1:4" s="51" customFormat="1" ht="12.75" hidden="1">
      <c r="A145" s="98"/>
      <c r="D145" s="51" t="s">
        <v>171</v>
      </c>
    </row>
    <row r="146" spans="1:4" s="51" customFormat="1" ht="12.75" hidden="1">
      <c r="A146" s="98"/>
      <c r="D146" s="51" t="s">
        <v>400</v>
      </c>
    </row>
    <row r="147" spans="1:7" s="51" customFormat="1" ht="12.75" hidden="1">
      <c r="A147" s="98"/>
      <c r="C147" s="51" t="s">
        <v>240</v>
      </c>
      <c r="G147" s="51">
        <f>IF($F$10=$D$148,1,IF($F$10=$D$149,2,3))</f>
        <v>2</v>
      </c>
    </row>
    <row r="148" spans="1:4" s="51" customFormat="1" ht="12.75" hidden="1">
      <c r="A148" s="98"/>
      <c r="D148" s="51" t="str">
        <f>Feuil2!I2</f>
        <v>Demande de revalidation de certificat IRC 2022</v>
      </c>
    </row>
    <row r="149" spans="1:4" s="51" customFormat="1" ht="12.75" hidden="1">
      <c r="A149" s="98"/>
      <c r="D149" s="51" t="str">
        <f>Feuil2!J2</f>
        <v>Demande de modification de certificat IRC 2022</v>
      </c>
    </row>
    <row r="150" spans="1:4" s="51" customFormat="1" ht="12.75" hidden="1">
      <c r="A150" s="98"/>
      <c r="D150" s="51" t="str">
        <f>Feuil2!K2</f>
        <v>Demande de simulation post-conception</v>
      </c>
    </row>
    <row r="151" s="51" customFormat="1" ht="12.75" hidden="1">
      <c r="A151" s="98"/>
    </row>
    <row r="152" spans="1:3" s="51" customFormat="1" ht="12.75" hidden="1">
      <c r="A152" s="98"/>
      <c r="C152" s="51" t="s">
        <v>57</v>
      </c>
    </row>
    <row r="153" spans="1:4" s="51" customFormat="1" ht="12.75" hidden="1">
      <c r="A153" s="98"/>
      <c r="D153" s="51" t="str">
        <f>Feuil2!F30</f>
        <v>&lt;à préciser&gt;</v>
      </c>
    </row>
    <row r="154" spans="1:4" s="51" customFormat="1" ht="12.75" hidden="1">
      <c r="A154" s="98"/>
      <c r="D154" s="51" t="str">
        <f>Feuil2!G30</f>
        <v>Ni tangon de spinnaker, ni bout-dehors (le spi peut être amuré sur le pont)</v>
      </c>
    </row>
    <row r="155" spans="1:4" s="51" customFormat="1" ht="12.75" hidden="1">
      <c r="A155" s="98"/>
      <c r="D155" s="51" t="str">
        <f>Feuil2!H30</f>
        <v>Bout-dehors seulement</v>
      </c>
    </row>
    <row r="156" spans="1:4" s="51" customFormat="1" ht="12.75" hidden="1">
      <c r="A156" s="98"/>
      <c r="D156" s="51" t="str">
        <f>Feuil2!I30</f>
        <v>Tangon(s) de spinnaker, PAS DE bout -dehors</v>
      </c>
    </row>
    <row r="157" spans="1:4" s="51" customFormat="1" ht="12.75" hidden="1">
      <c r="A157" s="98"/>
      <c r="D157" s="51" t="str">
        <f>Feuil2!J30</f>
        <v>Tangon(s) de spinnaker ET bout-dehors</v>
      </c>
    </row>
    <row r="158" spans="1:4" s="51" customFormat="1" ht="12.75" hidden="1">
      <c r="A158" s="98"/>
      <c r="D158" s="51" t="str">
        <f>Feuil2!K30</f>
        <v>Bout-dehors articulé</v>
      </c>
    </row>
    <row r="159" s="51" customFormat="1" ht="12.75" hidden="1">
      <c r="A159" s="98"/>
    </row>
    <row r="160" s="51" customFormat="1" ht="12.75" hidden="1">
      <c r="A160" s="98"/>
    </row>
    <row r="161" spans="1:3" s="51" customFormat="1" ht="12.75" hidden="1">
      <c r="A161" s="98"/>
      <c r="C161" s="51" t="s">
        <v>61</v>
      </c>
    </row>
    <row r="162" spans="1:4" s="51" customFormat="1" ht="12.75" hidden="1">
      <c r="A162" s="98"/>
      <c r="D162" s="51" t="str">
        <f>Feuil2!F9</f>
        <v>&lt;à préciser&gt;</v>
      </c>
    </row>
    <row r="163" spans="1:4" s="51" customFormat="1" ht="12.75" hidden="1">
      <c r="A163" s="98"/>
      <c r="D163" s="52">
        <v>2020</v>
      </c>
    </row>
    <row r="164" spans="1:4" s="51" customFormat="1" ht="12.75" hidden="1">
      <c r="A164" s="98"/>
      <c r="D164" s="52">
        <f>Feuil2!G9</f>
        <v>2019</v>
      </c>
    </row>
    <row r="165" spans="1:4" s="51" customFormat="1" ht="12.75" hidden="1">
      <c r="A165" s="98"/>
      <c r="D165" s="52">
        <f>Feuil2!H9</f>
        <v>2018</v>
      </c>
    </row>
    <row r="166" spans="1:4" s="51" customFormat="1" ht="12.75" hidden="1">
      <c r="A166" s="98"/>
      <c r="D166" s="52">
        <f>Feuil2!I9</f>
        <v>2017</v>
      </c>
    </row>
    <row r="167" spans="1:4" s="51" customFormat="1" ht="12.75" hidden="1">
      <c r="A167" s="98"/>
      <c r="D167" s="52">
        <f>Feuil2!J9</f>
        <v>2016</v>
      </c>
    </row>
    <row r="168" spans="1:4" s="51" customFormat="1" ht="12.75" hidden="1">
      <c r="A168" s="98"/>
      <c r="D168" s="52">
        <f>Feuil2!K9</f>
        <v>2015</v>
      </c>
    </row>
    <row r="169" spans="1:4" s="51" customFormat="1" ht="12.75" hidden="1">
      <c r="A169" s="98"/>
      <c r="D169" s="52">
        <f>Feuil2!L9</f>
        <v>2014</v>
      </c>
    </row>
    <row r="170" spans="1:4" s="51" customFormat="1" ht="12.75" hidden="1">
      <c r="A170" s="98"/>
      <c r="D170" s="52">
        <f>Feuil2!M9</f>
        <v>2013</v>
      </c>
    </row>
    <row r="171" spans="1:4" s="51" customFormat="1" ht="12.75" hidden="1">
      <c r="A171" s="98"/>
      <c r="D171" s="52">
        <f>Feuil2!N9</f>
        <v>2012</v>
      </c>
    </row>
    <row r="172" spans="1:4" s="51" customFormat="1" ht="12.75" hidden="1">
      <c r="A172" s="98"/>
      <c r="D172" s="52">
        <f>Feuil2!O9</f>
        <v>2011</v>
      </c>
    </row>
    <row r="173" spans="1:4" s="51" customFormat="1" ht="12.75" hidden="1">
      <c r="A173" s="98"/>
      <c r="D173" s="52">
        <f>Feuil2!P9</f>
        <v>2010</v>
      </c>
    </row>
    <row r="174" spans="1:4" s="51" customFormat="1" ht="12.75" hidden="1">
      <c r="A174" s="98"/>
      <c r="D174" s="52">
        <f>Feuil2!Q9</f>
        <v>2009</v>
      </c>
    </row>
    <row r="175" spans="1:4" s="51" customFormat="1" ht="12.75" hidden="1">
      <c r="A175" s="98"/>
      <c r="D175" s="52">
        <f>Feuil2!R9</f>
        <v>2008</v>
      </c>
    </row>
    <row r="176" spans="1:4" s="51" customFormat="1" ht="12.75" hidden="1">
      <c r="A176" s="98"/>
      <c r="D176" s="52">
        <f>Feuil2!S9</f>
        <v>2007</v>
      </c>
    </row>
    <row r="177" spans="1:4" s="51" customFormat="1" ht="12.75" hidden="1">
      <c r="A177" s="98"/>
      <c r="D177" s="52">
        <f>Feuil2!T9</f>
        <v>2006</v>
      </c>
    </row>
    <row r="178" spans="1:4" s="51" customFormat="1" ht="12.75" hidden="1">
      <c r="A178" s="98"/>
      <c r="D178" s="52">
        <f>Feuil2!U9</f>
        <v>2005</v>
      </c>
    </row>
    <row r="179" spans="1:4" s="51" customFormat="1" ht="12.75" hidden="1">
      <c r="A179" s="98"/>
      <c r="D179" s="52">
        <f>Feuil2!V9</f>
        <v>2004</v>
      </c>
    </row>
    <row r="180" spans="1:4" s="51" customFormat="1" ht="12.75" hidden="1">
      <c r="A180" s="98"/>
      <c r="D180" s="52">
        <f>Feuil2!W9</f>
        <v>2003</v>
      </c>
    </row>
    <row r="181" spans="1:4" s="51" customFormat="1" ht="12.75" hidden="1">
      <c r="A181" s="98"/>
      <c r="D181" s="52">
        <f>Feuil2!X9</f>
        <v>2002</v>
      </c>
    </row>
    <row r="182" spans="1:4" s="51" customFormat="1" ht="12.75" hidden="1">
      <c r="A182" s="98"/>
      <c r="D182" s="52">
        <f>Feuil2!Y9</f>
        <v>2001</v>
      </c>
    </row>
    <row r="183" spans="1:3" s="51" customFormat="1" ht="12.75" hidden="1">
      <c r="A183" s="98"/>
      <c r="C183" s="51" t="s">
        <v>63</v>
      </c>
    </row>
    <row r="184" s="51" customFormat="1" ht="12.75" hidden="1">
      <c r="A184" s="98"/>
    </row>
    <row r="185" spans="1:6" s="51" customFormat="1" ht="12.75" hidden="1">
      <c r="A185" s="98"/>
      <c r="D185" s="51" t="str">
        <f>Feuil2!P37</f>
        <v>&lt;à préciser&gt;</v>
      </c>
      <c r="F185" s="51" t="str">
        <f>Feuil2!H74</f>
        <v>&lt;à préciser&gt;</v>
      </c>
    </row>
    <row r="186" spans="1:6" s="51" customFormat="1" ht="12.75" hidden="1">
      <c r="A186" s="98"/>
      <c r="D186" s="51" t="str">
        <f>Feuil2!Q37</f>
        <v>Non</v>
      </c>
      <c r="F186" s="51" t="str">
        <f>Feuil2!I76</f>
        <v>Oui</v>
      </c>
    </row>
    <row r="187" spans="1:6" s="51" customFormat="1" ht="12.75" hidden="1">
      <c r="A187" s="98"/>
      <c r="D187" s="51" t="str">
        <f>Feuil2!R37</f>
        <v>Oui</v>
      </c>
      <c r="F187" s="51" t="str">
        <f>Feuil2!J76</f>
        <v>Non</v>
      </c>
    </row>
    <row r="188" spans="1:3" s="51" customFormat="1" ht="12.75" hidden="1">
      <c r="A188" s="98"/>
      <c r="C188" s="51" t="s">
        <v>82</v>
      </c>
    </row>
    <row r="189" spans="1:4" s="51" customFormat="1" ht="12.75" hidden="1">
      <c r="A189" s="98"/>
      <c r="D189" s="52"/>
    </row>
    <row r="190" spans="1:4" s="51" customFormat="1" ht="12.75" hidden="1">
      <c r="A190" s="98"/>
      <c r="D190" s="52">
        <v>0</v>
      </c>
    </row>
    <row r="191" spans="1:4" s="51" customFormat="1" ht="12.75" hidden="1">
      <c r="A191" s="98"/>
      <c r="D191" s="52">
        <v>1</v>
      </c>
    </row>
    <row r="192" spans="1:4" s="51" customFormat="1" ht="12.75" hidden="1">
      <c r="A192" s="98"/>
      <c r="D192" s="52">
        <v>2</v>
      </c>
    </row>
    <row r="193" spans="1:19" ht="12.75" hidden="1">
      <c r="A193" s="98"/>
      <c r="B193" s="51"/>
      <c r="C193" s="51"/>
      <c r="D193" s="52">
        <v>3</v>
      </c>
      <c r="E193" s="51"/>
      <c r="F193" s="51"/>
      <c r="G193" s="51"/>
      <c r="H193" s="51"/>
      <c r="I193" s="51"/>
      <c r="L193" s="51"/>
      <c r="M193" s="51"/>
      <c r="N193" s="51"/>
      <c r="O193" s="51"/>
      <c r="P193" s="51"/>
      <c r="Q193" s="51"/>
      <c r="R193" s="51"/>
      <c r="S193" s="51"/>
    </row>
    <row r="194" spans="2:19" ht="12.75" hidden="1">
      <c r="B194" s="51"/>
      <c r="C194" s="51"/>
      <c r="D194" s="52">
        <v>4</v>
      </c>
      <c r="E194" s="51"/>
      <c r="F194" s="51"/>
      <c r="G194" s="51"/>
      <c r="H194" s="51"/>
      <c r="I194" s="51"/>
      <c r="L194" s="51"/>
      <c r="M194" s="51"/>
      <c r="N194" s="51"/>
      <c r="O194" s="51"/>
      <c r="P194" s="51"/>
      <c r="Q194" s="51"/>
      <c r="R194" s="51"/>
      <c r="S194" s="51"/>
    </row>
    <row r="195" spans="2:19" ht="12.75" hidden="1">
      <c r="B195" s="51"/>
      <c r="C195" s="51"/>
      <c r="D195" s="52">
        <v>5</v>
      </c>
      <c r="E195" s="51"/>
      <c r="F195" s="51"/>
      <c r="G195" s="51"/>
      <c r="H195" s="51"/>
      <c r="I195" s="51"/>
      <c r="L195" s="51"/>
      <c r="M195" s="51"/>
      <c r="N195" s="51"/>
      <c r="O195" s="51"/>
      <c r="P195" s="51"/>
      <c r="Q195" s="51"/>
      <c r="R195" s="51"/>
      <c r="S195" s="51"/>
    </row>
    <row r="196" spans="2:18" ht="12.75" hidden="1">
      <c r="B196" s="51"/>
      <c r="C196" s="51"/>
      <c r="D196" s="52">
        <v>6</v>
      </c>
      <c r="E196" s="51"/>
      <c r="F196" s="51"/>
      <c r="G196" s="51"/>
      <c r="H196" s="51"/>
      <c r="I196" s="51"/>
      <c r="L196" s="51"/>
      <c r="M196" s="51"/>
      <c r="N196" s="51"/>
      <c r="O196" s="51"/>
      <c r="P196" s="51"/>
      <c r="Q196" s="51"/>
      <c r="R196" s="51"/>
    </row>
    <row r="197" spans="2:18" ht="12.75" hidden="1">
      <c r="B197" s="51"/>
      <c r="C197" s="51"/>
      <c r="D197" s="52">
        <v>7</v>
      </c>
      <c r="E197" s="51"/>
      <c r="F197" s="51"/>
      <c r="G197" s="51"/>
      <c r="H197" s="51"/>
      <c r="I197" s="51"/>
      <c r="L197" s="51"/>
      <c r="M197" s="51"/>
      <c r="N197" s="51"/>
      <c r="O197" s="51"/>
      <c r="P197" s="51"/>
      <c r="Q197" s="51"/>
      <c r="R197" s="51"/>
    </row>
    <row r="198" spans="2:9" ht="12.75" hidden="1">
      <c r="B198" s="51"/>
      <c r="C198" s="51"/>
      <c r="D198" s="52">
        <v>8</v>
      </c>
      <c r="E198" s="51"/>
      <c r="F198" s="51"/>
      <c r="G198" s="51"/>
      <c r="H198" s="51"/>
      <c r="I198" s="51"/>
    </row>
    <row r="199" spans="2:9" ht="12.75" hidden="1">
      <c r="B199" s="51"/>
      <c r="C199" s="51"/>
      <c r="D199" s="52">
        <v>9</v>
      </c>
      <c r="E199" s="51"/>
      <c r="F199" s="51"/>
      <c r="G199" s="51"/>
      <c r="H199" s="51"/>
      <c r="I199" s="51"/>
    </row>
    <row r="200" spans="2:9" ht="12.75" hidden="1">
      <c r="B200" s="51"/>
      <c r="C200" s="51"/>
      <c r="D200" s="52" t="s">
        <v>83</v>
      </c>
      <c r="E200" s="51"/>
      <c r="F200" s="51"/>
      <c r="G200" s="51"/>
      <c r="H200" s="51"/>
      <c r="I200" s="51"/>
    </row>
    <row r="201" spans="2:9" ht="12.75" hidden="1">
      <c r="B201" s="51"/>
      <c r="C201" s="51" t="s">
        <v>159</v>
      </c>
      <c r="D201" s="52"/>
      <c r="E201" s="51"/>
      <c r="F201" s="51"/>
      <c r="G201" s="51"/>
      <c r="H201" s="51"/>
      <c r="I201" s="51"/>
    </row>
    <row r="202" spans="2:9" ht="12.75" hidden="1">
      <c r="B202" s="51"/>
      <c r="C202" s="51"/>
      <c r="D202" s="52"/>
      <c r="E202" s="51"/>
      <c r="F202" s="51"/>
      <c r="G202" s="51"/>
      <c r="H202" s="51"/>
      <c r="I202" s="51"/>
    </row>
    <row r="203" spans="2:9" ht="12.75" hidden="1">
      <c r="B203" s="51"/>
      <c r="C203" s="51"/>
      <c r="D203" s="52" t="str">
        <f>Feuil2!H51</f>
        <v>J'ai lu et j'accepte les conditions ci-dessus</v>
      </c>
      <c r="E203" s="51"/>
      <c r="F203" s="51"/>
      <c r="G203" s="51"/>
      <c r="H203" s="51"/>
      <c r="I203" s="51"/>
    </row>
    <row r="204" spans="3:9" ht="12.75" hidden="1">
      <c r="C204" s="51"/>
      <c r="D204" s="52" t="str">
        <f>Feuil2!I51</f>
        <v>Je n'accepte pas les conditions ci-dessus</v>
      </c>
      <c r="E204" s="51"/>
      <c r="F204" s="51"/>
      <c r="G204" s="51"/>
      <c r="H204" s="51"/>
      <c r="I204" s="51"/>
    </row>
    <row r="205" ht="12.75">
      <c r="E205" s="31"/>
    </row>
    <row r="206" ht="12.75">
      <c r="E206" s="31"/>
    </row>
    <row r="207" ht="12.75">
      <c r="E207" s="31"/>
    </row>
    <row r="209" ht="12.75">
      <c r="E209" s="31"/>
    </row>
    <row r="210" ht="12.75">
      <c r="E210" s="31"/>
    </row>
    <row r="211" ht="12.75">
      <c r="E211" s="31"/>
    </row>
    <row r="349" ht="12.75">
      <c r="C349" t="b">
        <v>0</v>
      </c>
    </row>
  </sheetData>
  <sheetProtection password="DA4F" sheet="1" selectLockedCells="1"/>
  <mergeCells count="118">
    <mergeCell ref="C113:I113"/>
    <mergeCell ref="C111:I111"/>
    <mergeCell ref="C33:I33"/>
    <mergeCell ref="B59:B62"/>
    <mergeCell ref="L23:P23"/>
    <mergeCell ref="M26:N26"/>
    <mergeCell ref="L22:P22"/>
    <mergeCell ref="L98:O98"/>
    <mergeCell ref="H82:I82"/>
    <mergeCell ref="H83:I83"/>
    <mergeCell ref="H84:I84"/>
    <mergeCell ref="H85:I85"/>
    <mergeCell ref="H89:I89"/>
    <mergeCell ref="L82:O82"/>
    <mergeCell ref="Q82:R82"/>
    <mergeCell ref="L54:R60"/>
    <mergeCell ref="L62:R66"/>
    <mergeCell ref="L70:S72"/>
    <mergeCell ref="L73:R79"/>
    <mergeCell ref="L80:O80"/>
    <mergeCell ref="L29:P29"/>
    <mergeCell ref="L27:P27"/>
    <mergeCell ref="L25:P25"/>
    <mergeCell ref="M24:N24"/>
    <mergeCell ref="O24:R24"/>
    <mergeCell ref="O28:R28"/>
    <mergeCell ref="O26:R26"/>
    <mergeCell ref="M28:N28"/>
    <mergeCell ref="K1:L6"/>
    <mergeCell ref="L36:N36"/>
    <mergeCell ref="H107:I107"/>
    <mergeCell ref="F10:I11"/>
    <mergeCell ref="C10:E11"/>
    <mergeCell ref="H94:I94"/>
    <mergeCell ref="H91:I91"/>
    <mergeCell ref="L11:R13"/>
    <mergeCell ref="H106:I106"/>
    <mergeCell ref="H100:I100"/>
    <mergeCell ref="H45:I45"/>
    <mergeCell ref="H65:I65"/>
    <mergeCell ref="H93:I93"/>
    <mergeCell ref="H95:I95"/>
    <mergeCell ref="H73:I73"/>
    <mergeCell ref="H72:I72"/>
    <mergeCell ref="H59:I59"/>
    <mergeCell ref="H71:I71"/>
    <mergeCell ref="F121:I121"/>
    <mergeCell ref="H64:I64"/>
    <mergeCell ref="H70:I70"/>
    <mergeCell ref="H56:I56"/>
    <mergeCell ref="H53:I53"/>
    <mergeCell ref="H52:I52"/>
    <mergeCell ref="H67:I67"/>
    <mergeCell ref="H63:I63"/>
    <mergeCell ref="H75:I75"/>
    <mergeCell ref="H55:I55"/>
    <mergeCell ref="H108:I108"/>
    <mergeCell ref="H109:I109"/>
    <mergeCell ref="M32:N32"/>
    <mergeCell ref="O30:R30"/>
    <mergeCell ref="H99:I99"/>
    <mergeCell ref="O32:R32"/>
    <mergeCell ref="H101:I101"/>
    <mergeCell ref="H102:I102"/>
    <mergeCell ref="H103:I103"/>
    <mergeCell ref="H57:I57"/>
    <mergeCell ref="H97:I97"/>
    <mergeCell ref="H96:I96"/>
    <mergeCell ref="H78:I78"/>
    <mergeCell ref="H79:I79"/>
    <mergeCell ref="H80:I80"/>
    <mergeCell ref="H81:I81"/>
    <mergeCell ref="H86:I86"/>
    <mergeCell ref="H58:I58"/>
    <mergeCell ref="M30:N30"/>
    <mergeCell ref="H47:I47"/>
    <mergeCell ref="H69:I69"/>
    <mergeCell ref="H60:I60"/>
    <mergeCell ref="F61:I61"/>
    <mergeCell ref="L31:P31"/>
    <mergeCell ref="H46:I46"/>
    <mergeCell ref="H42:I42"/>
    <mergeCell ref="H41:I41"/>
    <mergeCell ref="L37:R49"/>
    <mergeCell ref="H35:I35"/>
    <mergeCell ref="H40:I40"/>
    <mergeCell ref="H39:I39"/>
    <mergeCell ref="H38:I38"/>
    <mergeCell ref="H36:I36"/>
    <mergeCell ref="D49:E50"/>
    <mergeCell ref="F49:F50"/>
    <mergeCell ref="H49:I50"/>
    <mergeCell ref="A1:I1"/>
    <mergeCell ref="F20:I20"/>
    <mergeCell ref="F21:I21"/>
    <mergeCell ref="F15:I15"/>
    <mergeCell ref="F16:I16"/>
    <mergeCell ref="C5:E5"/>
    <mergeCell ref="F17:I17"/>
    <mergeCell ref="F18:I18"/>
    <mergeCell ref="F19:I19"/>
    <mergeCell ref="C13:I13"/>
    <mergeCell ref="F27:I27"/>
    <mergeCell ref="C31:I31"/>
    <mergeCell ref="F28:I28"/>
    <mergeCell ref="H37:I37"/>
    <mergeCell ref="H43:I43"/>
    <mergeCell ref="H48:I48"/>
    <mergeCell ref="G26:I26"/>
    <mergeCell ref="J85:R85"/>
    <mergeCell ref="B78:B89"/>
    <mergeCell ref="R17:S17"/>
    <mergeCell ref="V28:AA30"/>
    <mergeCell ref="F22:I22"/>
    <mergeCell ref="F23:I23"/>
    <mergeCell ref="G24:I24"/>
    <mergeCell ref="G25:I25"/>
    <mergeCell ref="G49:G50"/>
  </mergeCells>
  <conditionalFormatting sqref="G104 G98">
    <cfRule type="expression" priority="57" dxfId="7" stopIfTrue="1">
      <formula>$I$30="non"</formula>
    </cfRule>
  </conditionalFormatting>
  <conditionalFormatting sqref="I117:I118 O32:R32 Q31 O30:R30 Q29 O28:R28 Q27 O26:R26 Q25 O24:R24 Q23 F37:F43 H37:I43 L37:L39 I45:I48 F52:F53 H52:I53 F67 H67:I67 F69:F73 H69:I73 H75:I75 F75 G74 H91:I91 F93:F97 G98 H93:I97 H99:I103 G104 F99:F103 F106:F109 H106:I109 F115:F120 F121:I121 I120 F45:F49 H45:H49 F91 I76 H62:I65 H86 F62:F65 F55:F60 H55:I60">
    <cfRule type="expression" priority="56" dxfId="1" stopIfTrue="1">
      <formula>$I$30="no"</formula>
    </cfRule>
  </conditionalFormatting>
  <conditionalFormatting sqref="I117:I118 O32:R32 Q31 O30:R30 Q29 O28:R28 Q27 O26:R26 Q25 O24:R24 Q23 F37:F43 H37:I43 I45:I48 L37:L39 H52:I53 F52:F53 F67 H67:I67 F69:F73 G74 H69:I73 F75 H75:I75 H91:I91 F93:F97 G98 H93:I97 H99:I103 G104 F99:F103 F106:F109 H106:I109 F115:F120 F121:I121 I120 F45:F49 H45:H49 F91 I76 H62:I65 H86 F62:F65 F55:F60 H55:I60">
    <cfRule type="expression" priority="55" dxfId="1" stopIfTrue="1">
      <formula>$I$30="non"</formula>
    </cfRule>
  </conditionalFormatting>
  <conditionalFormatting sqref="A1:J1 K1:L6 A2:A110">
    <cfRule type="expression" priority="50" dxfId="20" stopIfTrue="1">
      <formula>$G$147=3</formula>
    </cfRule>
    <cfRule type="expression" priority="51" dxfId="19" stopIfTrue="1">
      <formula>$G$147=2</formula>
    </cfRule>
    <cfRule type="expression" priority="52" dxfId="18" stopIfTrue="1">
      <formula>$G$147=1</formula>
    </cfRule>
  </conditionalFormatting>
  <conditionalFormatting sqref="R17">
    <cfRule type="expression" priority="41" dxfId="24" stopIfTrue="1">
      <formula>$G$147=1</formula>
    </cfRule>
  </conditionalFormatting>
  <conditionalFormatting sqref="F78:F85">
    <cfRule type="expression" priority="20" dxfId="1" stopIfTrue="1">
      <formula>$I$30="no"</formula>
    </cfRule>
  </conditionalFormatting>
  <conditionalFormatting sqref="F78:F85">
    <cfRule type="expression" priority="19" dxfId="1" stopIfTrue="1">
      <formula>$I$30="non"</formula>
    </cfRule>
  </conditionalFormatting>
  <conditionalFormatting sqref="H78:I85">
    <cfRule type="expression" priority="18" dxfId="1" stopIfTrue="1">
      <formula>$I$30="no"</formula>
    </cfRule>
  </conditionalFormatting>
  <conditionalFormatting sqref="H78:I85">
    <cfRule type="expression" priority="17" dxfId="1" stopIfTrue="1">
      <formula>$I$30="non"</formula>
    </cfRule>
  </conditionalFormatting>
  <conditionalFormatting sqref="F61">
    <cfRule type="expression" priority="16" dxfId="1" stopIfTrue="1">
      <formula>$I$30="no"</formula>
    </cfRule>
  </conditionalFormatting>
  <conditionalFormatting sqref="F61">
    <cfRule type="expression" priority="15" dxfId="1" stopIfTrue="1">
      <formula>$I$30="non"</formula>
    </cfRule>
  </conditionalFormatting>
  <conditionalFormatting sqref="G88">
    <cfRule type="expression" priority="11" dxfId="1" stopIfTrue="1">
      <formula>$I$30="no"</formula>
    </cfRule>
  </conditionalFormatting>
  <conditionalFormatting sqref="G88">
    <cfRule type="expression" priority="10" dxfId="1" stopIfTrue="1">
      <formula>$I$30="non"</formula>
    </cfRule>
  </conditionalFormatting>
  <conditionalFormatting sqref="G88">
    <cfRule type="expression" priority="12" dxfId="7" stopIfTrue="1">
      <formula>$I$30="non"</formula>
    </cfRule>
  </conditionalFormatting>
  <conditionalFormatting sqref="G89">
    <cfRule type="expression" priority="9" dxfId="7" stopIfTrue="1">
      <formula>$I$30="non"</formula>
    </cfRule>
  </conditionalFormatting>
  <conditionalFormatting sqref="G89">
    <cfRule type="expression" priority="8" dxfId="1" stopIfTrue="1">
      <formula>$I$30="no"</formula>
    </cfRule>
  </conditionalFormatting>
  <conditionalFormatting sqref="G89">
    <cfRule type="expression" priority="7" dxfId="1" stopIfTrue="1">
      <formula>$I$30="non"</formula>
    </cfRule>
  </conditionalFormatting>
  <conditionalFormatting sqref="F86">
    <cfRule type="expression" priority="6" dxfId="1" stopIfTrue="1">
      <formula>$I$30="no"</formula>
    </cfRule>
  </conditionalFormatting>
  <conditionalFormatting sqref="F86">
    <cfRule type="expression" priority="5" dxfId="1" stopIfTrue="1">
      <formula>$I$30="non"</formula>
    </cfRule>
  </conditionalFormatting>
  <conditionalFormatting sqref="I87">
    <cfRule type="expression" priority="1" dxfId="1" stopIfTrue="1">
      <formula>$I$30="non"</formula>
    </cfRule>
  </conditionalFormatting>
  <conditionalFormatting sqref="I87">
    <cfRule type="expression" priority="2" dxfId="1" stopIfTrue="1">
      <formula>$I$30="no"</formula>
    </cfRule>
  </conditionalFormatting>
  <conditionalFormatting sqref="C31:I31">
    <cfRule type="expression" priority="322" dxfId="25" stopIfTrue="1">
      <formula>OR(AND($G$147=1,OR($I$30="oui",$I$30="yes",$I$30="si",$I$30="non",$I$30="no")),$G$147=2,$G$147=3)</formula>
    </cfRule>
  </conditionalFormatting>
  <dataValidations count="8">
    <dataValidation type="list" allowBlank="1" showInputMessage="1" showErrorMessage="1" sqref="L152:O152 L82:O82">
      <formula1>$D$202:$D$204</formula1>
    </dataValidation>
    <dataValidation type="list" allowBlank="1" showInputMessage="1" showErrorMessage="1" sqref="Q23 Q25 Q31 Q29 Q27 F115:F120 F62">
      <formula1>$D$184:$D$187</formula1>
    </dataValidation>
    <dataValidation type="list" allowBlank="1" showInputMessage="1" showErrorMessage="1" sqref="F61">
      <formula1>$D$152:$D$159</formula1>
    </dataValidation>
    <dataValidation type="list" allowBlank="1" showInputMessage="1" showErrorMessage="1" sqref="F5">
      <formula1>$D$143:$D$146</formula1>
    </dataValidation>
    <dataValidation type="list" allowBlank="1" showInputMessage="1" showErrorMessage="1" sqref="F10:I11">
      <formula1>$D$148:$D$150</formula1>
    </dataValidation>
    <dataValidation type="list" allowBlank="1" showInputMessage="1" showErrorMessage="1" sqref="J19">
      <formula1>$D$161:$D$171</formula1>
    </dataValidation>
    <dataValidation type="list" allowBlank="1" showInputMessage="1" showErrorMessage="1" sqref="R17">
      <formula1>IF($G$147=1,$D$185:$D$187,IF($G$147=2,$D$185:$D$187,IF($G$147=3,$D$185:$D$187,"")))</formula1>
    </dataValidation>
    <dataValidation type="list" allowBlank="1" showInputMessage="1" showErrorMessage="1" sqref="J105:J106 I117:I118 J108 I120">
      <formula1>$D$189:$D$200</formula1>
    </dataValidation>
  </dataValidations>
  <printOptions/>
  <pageMargins left="0.1968503937007874" right="0.1968503937007874" top="0.984251968503937" bottom="0.984251968503937" header="0.5118110236220472" footer="0.5118110236220472"/>
  <pageSetup fitToHeight="2" fitToWidth="2" horizontalDpi="600" verticalDpi="600" orientation="portrait" paperSize="9" scale="44" r:id="rId3"/>
  <headerFooter alignWithMargins="0">
    <oddHeader>&amp;R&amp;F &amp;D</oddHeader>
    <oddFooter>&amp;CPage &amp;P de &amp;N</oddFooter>
  </headerFooter>
  <colBreaks count="1" manualBreakCount="1">
    <brk id="10" max="121" man="1"/>
  </colBreaks>
  <drawing r:id="rId2"/>
  <legacyDrawing r:id="rId1"/>
</worksheet>
</file>

<file path=xl/worksheets/sheet2.xml><?xml version="1.0" encoding="utf-8"?>
<worksheet xmlns="http://schemas.openxmlformats.org/spreadsheetml/2006/main" xmlns:r="http://schemas.openxmlformats.org/officeDocument/2006/relationships">
  <dimension ref="B2:AF94"/>
  <sheetViews>
    <sheetView zoomScale="79" zoomScaleNormal="79" workbookViewId="0" topLeftCell="A1">
      <selection activeCell="AF1" sqref="B1:AF16384"/>
    </sheetView>
  </sheetViews>
  <sheetFormatPr defaultColWidth="11.421875" defaultRowHeight="12.75"/>
  <cols>
    <col min="1" max="1" width="11.57421875" style="99" customWidth="1"/>
    <col min="2" max="2" width="48.28125" style="99" hidden="1" customWidth="1"/>
    <col min="3" max="3" width="2.28125" style="100" hidden="1" customWidth="1"/>
    <col min="4" max="4" width="10.7109375" style="99" hidden="1" customWidth="1"/>
    <col min="5" max="5" width="21.7109375" style="99" hidden="1" customWidth="1"/>
    <col min="6" max="7" width="255.7109375" style="99" hidden="1" customWidth="1"/>
    <col min="8" max="8" width="103.421875" style="99" hidden="1" customWidth="1"/>
    <col min="9" max="9" width="123.8515625" style="99" hidden="1" customWidth="1"/>
    <col min="10" max="10" width="60.140625" style="99" hidden="1" customWidth="1"/>
    <col min="11" max="11" width="255.7109375" style="99" hidden="1" customWidth="1"/>
    <col min="12" max="12" width="57.140625" style="99" hidden="1" customWidth="1"/>
    <col min="13" max="14" width="255.7109375" style="99" hidden="1" customWidth="1"/>
    <col min="15" max="15" width="76.28125" style="99" hidden="1" customWidth="1"/>
    <col min="16" max="16" width="39.57421875" style="99" hidden="1" customWidth="1"/>
    <col min="17" max="17" width="20.140625" style="99" hidden="1" customWidth="1"/>
    <col min="18" max="18" width="17.28125" style="99" hidden="1" customWidth="1"/>
    <col min="19" max="19" width="39.28125" style="99" hidden="1" customWidth="1"/>
    <col min="20" max="20" width="47.421875" style="99" hidden="1" customWidth="1"/>
    <col min="21" max="21" width="32.28125" style="99" hidden="1" customWidth="1"/>
    <col min="22" max="22" width="31.8515625" style="99" hidden="1" customWidth="1"/>
    <col min="23" max="23" width="43.28125" style="99" hidden="1" customWidth="1"/>
    <col min="24" max="24" width="35.7109375" style="99" hidden="1" customWidth="1"/>
    <col min="25" max="25" width="36.7109375" style="99" hidden="1" customWidth="1"/>
    <col min="26" max="26" width="21.8515625" style="99" hidden="1" customWidth="1"/>
    <col min="27" max="27" width="28.28125" style="99" hidden="1" customWidth="1"/>
    <col min="28" max="28" width="69.57421875" style="99" hidden="1" customWidth="1"/>
    <col min="29" max="29" width="47.7109375" style="99" hidden="1" customWidth="1"/>
    <col min="30" max="30" width="41.28125" style="99" hidden="1" customWidth="1"/>
    <col min="31" max="31" width="45.7109375" style="99" hidden="1" customWidth="1"/>
    <col min="32" max="32" width="11.57421875" style="99" hidden="1" customWidth="1"/>
    <col min="33" max="67" width="11.57421875" style="99" customWidth="1"/>
    <col min="68" max="16384" width="11.57421875" style="99" customWidth="1"/>
  </cols>
  <sheetData>
    <row r="1" ht="13.5" thickBot="1"/>
    <row r="2" spans="2:27" ht="12.75" customHeight="1">
      <c r="B2" s="285" t="s">
        <v>133</v>
      </c>
      <c r="C2" s="101">
        <f>Feuil1!$E$143</f>
        <v>1</v>
      </c>
      <c r="D2" s="102" t="s">
        <v>131</v>
      </c>
      <c r="E2" s="103"/>
      <c r="F2" s="102" t="str">
        <f>LOOKUP($C$2,$C$4:$C$7,F4:F7)</f>
        <v>A remplir</v>
      </c>
      <c r="G2" s="102" t="str">
        <f>LOOKUP($C$2,$C$4:$C$7,G4:G7)</f>
        <v>Menu déroulant</v>
      </c>
      <c r="H2" s="102" t="str">
        <f aca="true" t="shared" si="0" ref="H2:AA2">LOOKUP($C$2,$C$4:$C$7,H4:H7)</f>
        <v>Type de demande :</v>
      </c>
      <c r="I2" s="102" t="str">
        <f t="shared" si="0"/>
        <v>Demande de revalidation de certificat IRC 2022</v>
      </c>
      <c r="J2" s="102" t="str">
        <f t="shared" si="0"/>
        <v>Demande de modification de certificat IRC 2022</v>
      </c>
      <c r="K2" s="102" t="str">
        <f t="shared" si="0"/>
        <v>Demande de simulation post-conception</v>
      </c>
      <c r="L2" s="102" t="str">
        <f t="shared" si="0"/>
        <v>M</v>
      </c>
      <c r="M2" s="102" t="str">
        <f t="shared" si="0"/>
        <v>S</v>
      </c>
      <c r="N2" s="102" t="str">
        <f t="shared" si="0"/>
        <v>Sélectionnez votre langue</v>
      </c>
      <c r="O2" s="102" t="str">
        <f t="shared" si="0"/>
        <v>BATEAU &amp; PROPRIETAIRE</v>
      </c>
      <c r="P2" s="102" t="str">
        <f t="shared" si="0"/>
        <v>Nom de baptème du bateau :</v>
      </c>
      <c r="Q2" s="102" t="str">
        <f t="shared" si="0"/>
        <v>Type de bateau :</v>
      </c>
      <c r="R2" s="102" t="str">
        <f t="shared" si="0"/>
        <v>Numéro de voile :</v>
      </c>
      <c r="S2" s="102" t="str">
        <f t="shared" si="0"/>
        <v>Numéro du dernier certificat IRC valide :</v>
      </c>
      <c r="T2" s="102" t="str">
        <f t="shared" si="0"/>
        <v>Année du dernier certificat IRC valide :</v>
      </c>
      <c r="U2" s="102" t="str">
        <f t="shared" si="0"/>
        <v>Nom et prénom du propriétaire :</v>
      </c>
      <c r="V2" s="102" t="str">
        <f t="shared" si="0"/>
        <v>Adresse postale :</v>
      </c>
      <c r="W2" s="102" t="str">
        <f t="shared" si="0"/>
        <v>Ville:</v>
      </c>
      <c r="X2" s="102" t="str">
        <f t="shared" si="0"/>
        <v>Code postal:</v>
      </c>
      <c r="Y2" s="102" t="str">
        <f t="shared" si="0"/>
        <v>Pays :</v>
      </c>
      <c r="Z2" s="102" t="str">
        <f t="shared" si="0"/>
        <v>Numéro de téléphone :</v>
      </c>
      <c r="AA2" s="102" t="str">
        <f t="shared" si="0"/>
        <v>Adresse mail (obligatoire) :</v>
      </c>
    </row>
    <row r="3" spans="2:5" ht="12.75">
      <c r="B3" s="286"/>
      <c r="E3" s="104"/>
    </row>
    <row r="4" spans="2:27" ht="12.75">
      <c r="B4" s="286"/>
      <c r="C4" s="100">
        <v>1</v>
      </c>
      <c r="D4" s="99" t="s">
        <v>129</v>
      </c>
      <c r="E4" s="104"/>
      <c r="F4" s="99" t="s">
        <v>152</v>
      </c>
      <c r="G4" s="99" t="s">
        <v>153</v>
      </c>
      <c r="H4" s="99" t="s">
        <v>243</v>
      </c>
      <c r="I4" s="105" t="s">
        <v>484</v>
      </c>
      <c r="J4" s="105" t="s">
        <v>488</v>
      </c>
      <c r="K4" s="105" t="s">
        <v>238</v>
      </c>
      <c r="L4" s="105" t="s">
        <v>247</v>
      </c>
      <c r="M4" s="105" t="s">
        <v>249</v>
      </c>
      <c r="N4" s="99" t="s">
        <v>269</v>
      </c>
      <c r="O4" s="99" t="s">
        <v>10</v>
      </c>
      <c r="P4" s="99" t="s">
        <v>2</v>
      </c>
      <c r="Q4" s="99" t="s">
        <v>3</v>
      </c>
      <c r="R4" s="99" t="s">
        <v>4</v>
      </c>
      <c r="S4" s="99" t="s">
        <v>5</v>
      </c>
      <c r="T4" s="99" t="s">
        <v>6</v>
      </c>
      <c r="U4" s="105" t="s">
        <v>170</v>
      </c>
      <c r="V4" s="99" t="s">
        <v>7</v>
      </c>
      <c r="W4" s="106" t="s">
        <v>0</v>
      </c>
      <c r="X4" s="106" t="s">
        <v>1</v>
      </c>
      <c r="Y4" s="105" t="s">
        <v>245</v>
      </c>
      <c r="Z4" s="99" t="s">
        <v>8</v>
      </c>
      <c r="AA4" s="99" t="s">
        <v>9</v>
      </c>
    </row>
    <row r="5" spans="2:27" ht="12.75">
      <c r="B5" s="286"/>
      <c r="C5" s="100">
        <v>2</v>
      </c>
      <c r="D5" s="99" t="s">
        <v>130</v>
      </c>
      <c r="E5" s="104"/>
      <c r="F5" s="99" t="s">
        <v>167</v>
      </c>
      <c r="G5" s="105" t="s">
        <v>168</v>
      </c>
      <c r="H5" s="105" t="s">
        <v>242</v>
      </c>
      <c r="I5" s="105" t="s">
        <v>485</v>
      </c>
      <c r="J5" s="105" t="s">
        <v>489</v>
      </c>
      <c r="K5" s="105" t="s">
        <v>239</v>
      </c>
      <c r="L5" s="105" t="s">
        <v>248</v>
      </c>
      <c r="M5" s="105" t="s">
        <v>250</v>
      </c>
      <c r="N5" s="99" t="s">
        <v>268</v>
      </c>
      <c r="O5" s="99" t="s">
        <v>84</v>
      </c>
      <c r="P5" s="105" t="s">
        <v>87</v>
      </c>
      <c r="Q5" s="105" t="s">
        <v>86</v>
      </c>
      <c r="R5" s="105" t="s">
        <v>85</v>
      </c>
      <c r="S5" s="105" t="s">
        <v>88</v>
      </c>
      <c r="T5" s="105" t="s">
        <v>89</v>
      </c>
      <c r="U5" s="105" t="s">
        <v>169</v>
      </c>
      <c r="V5" s="105" t="s">
        <v>166</v>
      </c>
      <c r="W5" s="106" t="s">
        <v>90</v>
      </c>
      <c r="X5" s="106" t="s">
        <v>91</v>
      </c>
      <c r="Y5" s="105" t="s">
        <v>244</v>
      </c>
      <c r="Z5" s="99" t="s">
        <v>132</v>
      </c>
      <c r="AA5" s="99" t="s">
        <v>92</v>
      </c>
    </row>
    <row r="6" spans="2:27" ht="12.75">
      <c r="B6" s="286"/>
      <c r="C6" s="100">
        <v>3</v>
      </c>
      <c r="D6" s="99" t="s">
        <v>171</v>
      </c>
      <c r="E6" s="104"/>
      <c r="F6" s="99" t="s">
        <v>172</v>
      </c>
      <c r="G6" s="107" t="s">
        <v>173</v>
      </c>
      <c r="H6" s="99" t="s">
        <v>241</v>
      </c>
      <c r="I6" s="108" t="s">
        <v>486</v>
      </c>
      <c r="J6" s="108" t="s">
        <v>490</v>
      </c>
      <c r="K6" s="108" t="s">
        <v>255</v>
      </c>
      <c r="L6" s="108" t="s">
        <v>247</v>
      </c>
      <c r="M6" s="108" t="s">
        <v>30</v>
      </c>
      <c r="N6" s="99" t="s">
        <v>270</v>
      </c>
      <c r="O6" s="107" t="s">
        <v>174</v>
      </c>
      <c r="P6" s="107" t="s">
        <v>175</v>
      </c>
      <c r="Q6" s="107" t="s">
        <v>176</v>
      </c>
      <c r="R6" s="107" t="s">
        <v>177</v>
      </c>
      <c r="S6" s="107" t="s">
        <v>178</v>
      </c>
      <c r="T6" s="107" t="s">
        <v>179</v>
      </c>
      <c r="U6" s="107" t="s">
        <v>180</v>
      </c>
      <c r="V6" s="107" t="s">
        <v>181</v>
      </c>
      <c r="W6" s="107" t="s">
        <v>182</v>
      </c>
      <c r="X6" s="107" t="s">
        <v>183</v>
      </c>
      <c r="Y6" s="107" t="s">
        <v>246</v>
      </c>
      <c r="Z6" s="107" t="s">
        <v>184</v>
      </c>
      <c r="AA6" s="107" t="s">
        <v>185</v>
      </c>
    </row>
    <row r="7" spans="2:27" s="109" customFormat="1" ht="14.25">
      <c r="B7" s="286"/>
      <c r="C7" s="110">
        <v>4</v>
      </c>
      <c r="D7" s="111" t="s">
        <v>400</v>
      </c>
      <c r="E7" s="112"/>
      <c r="F7" s="111" t="s">
        <v>365</v>
      </c>
      <c r="G7" s="113" t="s">
        <v>420</v>
      </c>
      <c r="H7" s="114" t="s">
        <v>421</v>
      </c>
      <c r="I7" s="114" t="s">
        <v>487</v>
      </c>
      <c r="J7" s="114" t="s">
        <v>491</v>
      </c>
      <c r="K7" s="114" t="s">
        <v>422</v>
      </c>
      <c r="L7" s="111" t="s">
        <v>31</v>
      </c>
      <c r="M7" s="111" t="s">
        <v>250</v>
      </c>
      <c r="N7" s="114" t="s">
        <v>423</v>
      </c>
      <c r="O7" s="111" t="s">
        <v>364</v>
      </c>
      <c r="P7" s="109" t="s">
        <v>359</v>
      </c>
      <c r="Q7" s="111" t="s">
        <v>361</v>
      </c>
      <c r="R7" s="109" t="s">
        <v>360</v>
      </c>
      <c r="S7" s="113" t="s">
        <v>424</v>
      </c>
      <c r="T7" s="113" t="s">
        <v>425</v>
      </c>
      <c r="U7" s="115" t="s">
        <v>362</v>
      </c>
      <c r="V7" s="109" t="s">
        <v>363</v>
      </c>
      <c r="W7" s="109" t="s">
        <v>393</v>
      </c>
      <c r="X7" s="109" t="s">
        <v>394</v>
      </c>
      <c r="Y7" s="109" t="s">
        <v>395</v>
      </c>
      <c r="Z7" s="109" t="s">
        <v>396</v>
      </c>
      <c r="AA7" s="109" t="s">
        <v>397</v>
      </c>
    </row>
    <row r="8" spans="2:24" ht="4.5" customHeight="1">
      <c r="B8" s="286"/>
      <c r="C8" s="116"/>
      <c r="D8" s="117"/>
      <c r="E8" s="118"/>
      <c r="F8" s="119"/>
      <c r="G8" s="120"/>
      <c r="H8" s="120"/>
      <c r="I8" s="120"/>
      <c r="J8" s="120"/>
      <c r="K8" s="120"/>
      <c r="L8" s="120"/>
      <c r="M8" s="120"/>
      <c r="N8" s="120"/>
      <c r="O8" s="120"/>
      <c r="P8" s="120"/>
      <c r="Q8" s="120"/>
      <c r="R8" s="120"/>
      <c r="S8" s="120"/>
      <c r="T8" s="120"/>
      <c r="U8" s="120"/>
      <c r="V8" s="120"/>
      <c r="W8" s="120"/>
      <c r="X8" s="120"/>
    </row>
    <row r="9" spans="2:31" ht="12.75">
      <c r="B9" s="286"/>
      <c r="C9" s="100">
        <f>Feuil1!$E$143</f>
        <v>1</v>
      </c>
      <c r="D9" s="102" t="s">
        <v>131</v>
      </c>
      <c r="E9" s="104"/>
      <c r="F9" s="99" t="str">
        <f>LOOKUP($C$9,$C$11:$C$14,F11:F14)</f>
        <v>&lt;à préciser&gt;</v>
      </c>
      <c r="G9" s="99">
        <f>LOOKUP($C$9,$C$11:$C$14,G11:G14)</f>
        <v>2019</v>
      </c>
      <c r="H9" s="99">
        <f aca="true" t="shared" si="1" ref="H9:AE9">LOOKUP($C$9,$C$11:$C$14,H11:H14)</f>
        <v>2018</v>
      </c>
      <c r="I9" s="99">
        <f t="shared" si="1"/>
        <v>2017</v>
      </c>
      <c r="J9" s="99">
        <f t="shared" si="1"/>
        <v>2016</v>
      </c>
      <c r="K9" s="99">
        <f t="shared" si="1"/>
        <v>2015</v>
      </c>
      <c r="L9" s="99">
        <f t="shared" si="1"/>
        <v>2014</v>
      </c>
      <c r="M9" s="99">
        <f t="shared" si="1"/>
        <v>2013</v>
      </c>
      <c r="N9" s="99">
        <f t="shared" si="1"/>
        <v>2012</v>
      </c>
      <c r="O9" s="99">
        <f t="shared" si="1"/>
        <v>2011</v>
      </c>
      <c r="P9" s="99">
        <f t="shared" si="1"/>
        <v>2010</v>
      </c>
      <c r="Q9" s="99">
        <f t="shared" si="1"/>
        <v>2009</v>
      </c>
      <c r="R9" s="99">
        <f t="shared" si="1"/>
        <v>2008</v>
      </c>
      <c r="S9" s="99">
        <f t="shared" si="1"/>
        <v>2007</v>
      </c>
      <c r="T9" s="99">
        <f t="shared" si="1"/>
        <v>2006</v>
      </c>
      <c r="U9" s="99">
        <f t="shared" si="1"/>
        <v>2005</v>
      </c>
      <c r="V9" s="99">
        <f t="shared" si="1"/>
        <v>2004</v>
      </c>
      <c r="W9" s="99">
        <f t="shared" si="1"/>
        <v>2003</v>
      </c>
      <c r="X9" s="99">
        <f t="shared" si="1"/>
        <v>2002</v>
      </c>
      <c r="Y9" s="99">
        <f t="shared" si="1"/>
        <v>2001</v>
      </c>
      <c r="Z9" s="99">
        <f t="shared" si="1"/>
        <v>2000</v>
      </c>
      <c r="AA9" s="99" t="str">
        <f t="shared" si="1"/>
        <v>&lt;2000</v>
      </c>
      <c r="AB9" s="99" t="str">
        <f t="shared" si="1"/>
        <v>Le bateau a-t-il subit des modifications depuis le dernier certificat valide?</v>
      </c>
      <c r="AC9" s="99" t="str">
        <f t="shared" si="1"/>
        <v>Remplissez SEULEMENT les données à modifier (sauf indication spécifique en marge gauche)</v>
      </c>
      <c r="AD9" s="99" t="str">
        <f t="shared" si="1"/>
        <v>Ne remplissez aucune données ci-dessous</v>
      </c>
      <c r="AE9" s="99" t="str">
        <f t="shared" si="1"/>
        <v>A renseigner impérativement pour toute demande de modification</v>
      </c>
    </row>
    <row r="10" spans="2:5" ht="12.75">
      <c r="B10" s="286"/>
      <c r="E10" s="104"/>
    </row>
    <row r="11" spans="2:32" ht="12.75">
      <c r="B11" s="286"/>
      <c r="C11" s="100">
        <v>1</v>
      </c>
      <c r="D11" s="99" t="s">
        <v>129</v>
      </c>
      <c r="E11" s="104"/>
      <c r="F11" s="99" t="s">
        <v>60</v>
      </c>
      <c r="G11" s="99">
        <v>2019</v>
      </c>
      <c r="H11" s="99">
        <v>2018</v>
      </c>
      <c r="I11" s="99">
        <v>2017</v>
      </c>
      <c r="J11" s="106">
        <v>2016</v>
      </c>
      <c r="K11" s="106">
        <v>2015</v>
      </c>
      <c r="L11" s="106">
        <v>2014</v>
      </c>
      <c r="M11" s="106">
        <v>2013</v>
      </c>
      <c r="N11" s="106">
        <v>2012</v>
      </c>
      <c r="O11" s="121">
        <v>2011</v>
      </c>
      <c r="P11" s="121">
        <v>2010</v>
      </c>
      <c r="Q11" s="121">
        <v>2009</v>
      </c>
      <c r="R11" s="121">
        <v>2008</v>
      </c>
      <c r="S11" s="121">
        <v>2007</v>
      </c>
      <c r="T11" s="121">
        <v>2006</v>
      </c>
      <c r="U11" s="121">
        <v>2005</v>
      </c>
      <c r="V11" s="121">
        <v>2004</v>
      </c>
      <c r="W11" s="121">
        <v>2003</v>
      </c>
      <c r="X11" s="121">
        <v>2002</v>
      </c>
      <c r="Y11" s="121">
        <v>2001</v>
      </c>
      <c r="Z11" s="121">
        <v>2000</v>
      </c>
      <c r="AA11" s="99" t="s">
        <v>237</v>
      </c>
      <c r="AB11" s="99" t="s">
        <v>231</v>
      </c>
      <c r="AC11" s="105" t="s">
        <v>506</v>
      </c>
      <c r="AD11" s="105" t="s">
        <v>254</v>
      </c>
      <c r="AE11" s="149" t="s">
        <v>507</v>
      </c>
      <c r="AF11" s="149"/>
    </row>
    <row r="12" spans="2:32" ht="12.75">
      <c r="B12" s="286"/>
      <c r="C12" s="100">
        <v>2</v>
      </c>
      <c r="D12" s="99" t="s">
        <v>130</v>
      </c>
      <c r="E12" s="104"/>
      <c r="F12" s="99" t="s">
        <v>111</v>
      </c>
      <c r="G12" s="99">
        <v>2019</v>
      </c>
      <c r="H12" s="99">
        <v>2018</v>
      </c>
      <c r="I12" s="99">
        <v>2017</v>
      </c>
      <c r="J12" s="106">
        <v>2016</v>
      </c>
      <c r="K12" s="106">
        <v>2015</v>
      </c>
      <c r="L12" s="106">
        <v>2014</v>
      </c>
      <c r="M12" s="106">
        <v>2013</v>
      </c>
      <c r="N12" s="106">
        <v>2012</v>
      </c>
      <c r="O12" s="106">
        <v>2011</v>
      </c>
      <c r="P12" s="121">
        <v>2010</v>
      </c>
      <c r="Q12" s="121">
        <v>2009</v>
      </c>
      <c r="R12" s="121">
        <v>2008</v>
      </c>
      <c r="S12" s="121">
        <v>2007</v>
      </c>
      <c r="T12" s="121">
        <v>2006</v>
      </c>
      <c r="U12" s="121">
        <v>2005</v>
      </c>
      <c r="V12" s="121">
        <v>2004</v>
      </c>
      <c r="W12" s="121">
        <v>2003</v>
      </c>
      <c r="X12" s="121">
        <v>2002</v>
      </c>
      <c r="Y12" s="121">
        <v>2001</v>
      </c>
      <c r="Z12" s="121">
        <v>2000</v>
      </c>
      <c r="AA12" s="99" t="s">
        <v>237</v>
      </c>
      <c r="AB12" s="99" t="s">
        <v>232</v>
      </c>
      <c r="AC12" s="105" t="s">
        <v>483</v>
      </c>
      <c r="AD12" s="105" t="s">
        <v>252</v>
      </c>
      <c r="AE12" s="149" t="s">
        <v>508</v>
      </c>
      <c r="AF12" s="150"/>
    </row>
    <row r="13" spans="2:32" ht="12.75">
      <c r="B13" s="286"/>
      <c r="C13" s="100">
        <v>3</v>
      </c>
      <c r="D13" s="99" t="s">
        <v>171</v>
      </c>
      <c r="E13" s="104"/>
      <c r="F13" s="107" t="s">
        <v>186</v>
      </c>
      <c r="G13" s="99">
        <v>2019</v>
      </c>
      <c r="H13" s="107">
        <v>2018</v>
      </c>
      <c r="I13" s="107">
        <v>2017</v>
      </c>
      <c r="J13" s="106">
        <v>2016</v>
      </c>
      <c r="K13" s="106">
        <v>2015</v>
      </c>
      <c r="L13" s="106">
        <v>2014</v>
      </c>
      <c r="M13" s="106">
        <v>2013</v>
      </c>
      <c r="N13" s="106">
        <v>2012</v>
      </c>
      <c r="O13" s="121">
        <v>2011</v>
      </c>
      <c r="P13" s="121">
        <v>2010</v>
      </c>
      <c r="Q13" s="121">
        <v>2009</v>
      </c>
      <c r="R13" s="121">
        <v>2008</v>
      </c>
      <c r="S13" s="121">
        <v>2007</v>
      </c>
      <c r="T13" s="121">
        <v>2006</v>
      </c>
      <c r="U13" s="121">
        <v>2005</v>
      </c>
      <c r="V13" s="121">
        <v>2004</v>
      </c>
      <c r="W13" s="121">
        <v>2003</v>
      </c>
      <c r="X13" s="121">
        <v>2002</v>
      </c>
      <c r="Y13" s="121">
        <v>2001</v>
      </c>
      <c r="Z13" s="121">
        <v>2000</v>
      </c>
      <c r="AA13" s="99" t="s">
        <v>237</v>
      </c>
      <c r="AB13" s="99" t="s">
        <v>233</v>
      </c>
      <c r="AC13" s="99" t="s">
        <v>251</v>
      </c>
      <c r="AD13" s="105" t="s">
        <v>253</v>
      </c>
      <c r="AE13" s="149" t="s">
        <v>509</v>
      </c>
      <c r="AF13" s="150"/>
    </row>
    <row r="14" spans="2:32" s="109" customFormat="1" ht="13.5" thickBot="1">
      <c r="B14" s="287"/>
      <c r="C14" s="110">
        <v>4</v>
      </c>
      <c r="D14" s="111" t="s">
        <v>400</v>
      </c>
      <c r="E14" s="112"/>
      <c r="F14" s="113" t="s">
        <v>426</v>
      </c>
      <c r="G14" s="111">
        <v>2019</v>
      </c>
      <c r="H14" s="111">
        <v>2018</v>
      </c>
      <c r="I14" s="111">
        <v>2017</v>
      </c>
      <c r="J14" s="111">
        <v>2016</v>
      </c>
      <c r="K14" s="111">
        <v>2015</v>
      </c>
      <c r="L14" s="111">
        <v>2014</v>
      </c>
      <c r="M14" s="111">
        <v>2013</v>
      </c>
      <c r="N14" s="111">
        <v>2012</v>
      </c>
      <c r="O14" s="111">
        <v>2011</v>
      </c>
      <c r="P14" s="111">
        <v>2010</v>
      </c>
      <c r="Q14" s="111">
        <v>2009</v>
      </c>
      <c r="R14" s="111">
        <v>2008</v>
      </c>
      <c r="S14" s="111">
        <v>2007</v>
      </c>
      <c r="T14" s="111">
        <v>2006</v>
      </c>
      <c r="U14" s="111">
        <v>2005</v>
      </c>
      <c r="V14" s="111">
        <v>2004</v>
      </c>
      <c r="W14" s="111">
        <v>2003</v>
      </c>
      <c r="X14" s="111">
        <v>2002</v>
      </c>
      <c r="Y14" s="111">
        <v>2001</v>
      </c>
      <c r="Z14" s="111">
        <v>2000</v>
      </c>
      <c r="AA14" s="111" t="s">
        <v>237</v>
      </c>
      <c r="AB14" s="113" t="s">
        <v>427</v>
      </c>
      <c r="AC14" s="113" t="s">
        <v>428</v>
      </c>
      <c r="AD14" s="113" t="s">
        <v>429</v>
      </c>
      <c r="AE14" s="149" t="s">
        <v>510</v>
      </c>
      <c r="AF14" s="150"/>
    </row>
    <row r="15" ht="13.5" thickBot="1"/>
    <row r="16" spans="2:32" ht="12.75">
      <c r="B16" s="285" t="s">
        <v>134</v>
      </c>
      <c r="C16" s="101">
        <f>Feuil1!$E$143</f>
        <v>1</v>
      </c>
      <c r="D16" s="102" t="s">
        <v>131</v>
      </c>
      <c r="E16" s="103"/>
      <c r="F16" s="102" t="str">
        <f>LOOKUP($C$16,$C$18:$C$21,F18:F21)</f>
        <v>MODIFICATION(S)</v>
      </c>
      <c r="G16" s="102" t="str">
        <f aca="true" t="shared" si="2" ref="G16:W16">LOOKUP($C$16,$C$18:$C$21,G18:G21)</f>
        <v>Mesure</v>
      </c>
      <c r="H16" s="102" t="str">
        <f t="shared" si="2"/>
        <v>(2 décimales)</v>
      </c>
      <c r="I16" s="102" t="str">
        <f t="shared" si="2"/>
        <v>Source de la mesure</v>
      </c>
      <c r="J16" s="102" t="str">
        <f t="shared" si="2"/>
        <v>(Obligatoire)</v>
      </c>
      <c r="K16" s="102" t="str">
        <f t="shared" si="2"/>
        <v>Coque : </v>
      </c>
      <c r="L16" s="102">
        <f t="shared" si="2"/>
        <v>0</v>
      </c>
      <c r="M16" s="102">
        <f t="shared" si="2"/>
        <v>0</v>
      </c>
      <c r="N16" s="102" t="str">
        <f t="shared" si="2"/>
        <v>Poids*</v>
      </c>
      <c r="O16" s="102" t="str">
        <f t="shared" si="2"/>
        <v>* Certificat de pesée obligatoire pour tout changement de poids et d'élancements</v>
      </c>
      <c r="P16" s="102" t="str">
        <f t="shared" si="2"/>
        <v>Gueuses</v>
      </c>
      <c r="Q16" s="102" t="str">
        <f t="shared" si="2"/>
        <v>Bau max</v>
      </c>
      <c r="R16" s="102" t="str">
        <f t="shared" si="2"/>
        <v>Tirant d'eau</v>
      </c>
      <c r="S16" s="102" t="str">
        <f t="shared" si="2"/>
        <v>Poids du bulbe</v>
      </c>
      <c r="T16" s="102" t="str">
        <f t="shared" si="2"/>
        <v>Matériau inséré dans le voile de quille ? (IRC 19.6)</v>
      </c>
      <c r="U16" s="102" t="str">
        <f t="shared" si="2"/>
        <v>Quille relevable :</v>
      </c>
      <c r="V16" s="102" t="str">
        <f t="shared" si="2"/>
        <v>Tirant d'eau max :</v>
      </c>
      <c r="W16" s="102" t="str">
        <f t="shared" si="2"/>
        <v>Tirant d'eau min :</v>
      </c>
      <c r="X16" s="102"/>
      <c r="Y16" s="102"/>
      <c r="Z16" s="102"/>
      <c r="AA16" s="102"/>
      <c r="AB16" s="102"/>
      <c r="AC16" s="102"/>
      <c r="AD16" s="102"/>
      <c r="AE16" s="102"/>
      <c r="AF16" s="102"/>
    </row>
    <row r="17" spans="2:5" ht="12.75">
      <c r="B17" s="286"/>
      <c r="E17" s="104"/>
    </row>
    <row r="18" spans="2:23" ht="12.75">
      <c r="B18" s="286"/>
      <c r="C18" s="100">
        <v>1</v>
      </c>
      <c r="D18" s="99" t="s">
        <v>129</v>
      </c>
      <c r="E18" s="104"/>
      <c r="F18" s="105" t="s">
        <v>368</v>
      </c>
      <c r="G18" s="99" t="s">
        <v>26</v>
      </c>
      <c r="H18" s="99" t="s">
        <v>27</v>
      </c>
      <c r="I18" s="99" t="s">
        <v>28</v>
      </c>
      <c r="J18" s="99" t="s">
        <v>29</v>
      </c>
      <c r="K18" s="99" t="s">
        <v>11</v>
      </c>
      <c r="N18" s="99" t="s">
        <v>13</v>
      </c>
      <c r="O18" s="99" t="s">
        <v>14</v>
      </c>
      <c r="P18" s="99" t="s">
        <v>20</v>
      </c>
      <c r="Q18" s="99" t="s">
        <v>23</v>
      </c>
      <c r="R18" s="99" t="s">
        <v>24</v>
      </c>
      <c r="S18" s="99" t="s">
        <v>25</v>
      </c>
      <c r="T18" s="105" t="s">
        <v>406</v>
      </c>
      <c r="U18" s="105" t="s">
        <v>409</v>
      </c>
      <c r="V18" s="105" t="s">
        <v>414</v>
      </c>
      <c r="W18" s="105" t="s">
        <v>411</v>
      </c>
    </row>
    <row r="19" spans="2:23" ht="12.75">
      <c r="B19" s="286"/>
      <c r="C19" s="100">
        <v>2</v>
      </c>
      <c r="D19" s="99" t="s">
        <v>130</v>
      </c>
      <c r="E19" s="104"/>
      <c r="F19" s="105" t="s">
        <v>367</v>
      </c>
      <c r="G19" s="99" t="s">
        <v>93</v>
      </c>
      <c r="H19" s="99" t="s">
        <v>94</v>
      </c>
      <c r="I19" s="99" t="s">
        <v>95</v>
      </c>
      <c r="J19" s="105" t="s">
        <v>401</v>
      </c>
      <c r="K19" s="99" t="s">
        <v>96</v>
      </c>
      <c r="N19" s="99" t="s">
        <v>97</v>
      </c>
      <c r="O19" s="99" t="s">
        <v>98</v>
      </c>
      <c r="P19" s="99" t="s">
        <v>99</v>
      </c>
      <c r="Q19" s="99" t="s">
        <v>100</v>
      </c>
      <c r="R19" s="99" t="s">
        <v>101</v>
      </c>
      <c r="S19" s="99" t="s">
        <v>102</v>
      </c>
      <c r="T19" s="105" t="s">
        <v>407</v>
      </c>
      <c r="U19" s="105" t="s">
        <v>106</v>
      </c>
      <c r="V19" s="99" t="s">
        <v>103</v>
      </c>
      <c r="W19" s="99" t="s">
        <v>104</v>
      </c>
    </row>
    <row r="20" spans="2:31" ht="12.75">
      <c r="B20" s="286"/>
      <c r="C20" s="100">
        <v>3</v>
      </c>
      <c r="D20" s="99" t="s">
        <v>171</v>
      </c>
      <c r="E20" s="104"/>
      <c r="F20" s="108" t="s">
        <v>366</v>
      </c>
      <c r="G20" s="107" t="s">
        <v>187</v>
      </c>
      <c r="H20" s="107" t="s">
        <v>188</v>
      </c>
      <c r="I20" s="107" t="s">
        <v>189</v>
      </c>
      <c r="J20" s="107" t="s">
        <v>190</v>
      </c>
      <c r="K20" s="107" t="s">
        <v>191</v>
      </c>
      <c r="L20" s="107"/>
      <c r="M20" s="107"/>
      <c r="N20" s="107" t="s">
        <v>192</v>
      </c>
      <c r="O20" s="107" t="s">
        <v>193</v>
      </c>
      <c r="P20" s="107" t="s">
        <v>194</v>
      </c>
      <c r="Q20" s="107" t="s">
        <v>195</v>
      </c>
      <c r="R20" s="107" t="s">
        <v>196</v>
      </c>
      <c r="S20" s="107" t="s">
        <v>197</v>
      </c>
      <c r="T20" s="105" t="s">
        <v>408</v>
      </c>
      <c r="U20" s="107" t="s">
        <v>198</v>
      </c>
      <c r="V20" s="108" t="s">
        <v>413</v>
      </c>
      <c r="W20" s="108" t="s">
        <v>412</v>
      </c>
      <c r="AE20" s="105"/>
    </row>
    <row r="21" spans="2:23" s="109" customFormat="1" ht="15" thickBot="1">
      <c r="B21" s="287"/>
      <c r="C21" s="110">
        <v>4</v>
      </c>
      <c r="D21" s="111" t="s">
        <v>400</v>
      </c>
      <c r="E21" s="112"/>
      <c r="F21" s="113" t="s">
        <v>430</v>
      </c>
      <c r="G21" s="113" t="s">
        <v>369</v>
      </c>
      <c r="H21" s="114" t="s">
        <v>431</v>
      </c>
      <c r="I21" s="114" t="s">
        <v>432</v>
      </c>
      <c r="J21" s="114" t="s">
        <v>433</v>
      </c>
      <c r="K21" s="111" t="s">
        <v>191</v>
      </c>
      <c r="L21" s="111"/>
      <c r="M21" s="111"/>
      <c r="N21" s="122" t="s">
        <v>402</v>
      </c>
      <c r="O21" s="114" t="s">
        <v>435</v>
      </c>
      <c r="P21" s="111" t="s">
        <v>403</v>
      </c>
      <c r="Q21" s="111" t="s">
        <v>404</v>
      </c>
      <c r="R21" s="111" t="s">
        <v>196</v>
      </c>
      <c r="S21" s="111" t="s">
        <v>405</v>
      </c>
      <c r="T21" s="111" t="s">
        <v>434</v>
      </c>
      <c r="U21" s="109" t="s">
        <v>410</v>
      </c>
      <c r="V21" s="111" t="s">
        <v>413</v>
      </c>
      <c r="W21" s="109" t="s">
        <v>412</v>
      </c>
    </row>
    <row r="22" ht="13.5" thickBot="1"/>
    <row r="23" spans="2:26" ht="12.75" customHeight="1">
      <c r="B23" s="285" t="s">
        <v>146</v>
      </c>
      <c r="C23" s="101">
        <f>Feuil1!$E$143</f>
        <v>1</v>
      </c>
      <c r="D23" s="102" t="s">
        <v>131</v>
      </c>
      <c r="E23" s="103"/>
      <c r="F23" s="102" t="str">
        <f>LOOKUP($C$23,$C$25:$C$28,F25:F28)</f>
        <v>Gréement :</v>
      </c>
      <c r="G23" s="102" t="str">
        <f aca="true" t="shared" si="3" ref="G23:Z23">LOOKUP($C$23,$C$25:$C$28,G25:G28)</f>
        <v>Voile d'avant :</v>
      </c>
      <c r="H23" s="102" t="str">
        <f t="shared" si="3"/>
        <v>**Merci de confirmer la valeur de HLUmax même si elle n'est pas modifiée par rapport au précédant certificat.</v>
      </c>
      <c r="I23" s="102" t="str">
        <f t="shared" si="3"/>
        <v>HSA calculé</v>
      </c>
      <c r="J23" s="102" t="str">
        <f t="shared" si="3"/>
        <v>Flèche de bordure si &gt;7,5% HLP</v>
      </c>
      <c r="K23" s="102" t="str">
        <f t="shared" si="3"/>
        <v>Grand-voile :</v>
      </c>
      <c r="L23" s="102">
        <f t="shared" si="3"/>
        <v>0</v>
      </c>
      <c r="M23" s="102">
        <f t="shared" si="3"/>
        <v>0</v>
      </c>
      <c r="N23" s="102" t="str">
        <f t="shared" si="3"/>
        <v>Spinnakers :</v>
      </c>
      <c r="O23" s="102" t="str">
        <f t="shared" si="3"/>
        <v>Nombre de spis à bord en course</v>
      </c>
      <c r="P23" s="102" t="str">
        <f t="shared" si="3"/>
        <v>Tangon de spinnaker, bout dehors, etc ...</v>
      </c>
      <c r="Q23" s="102" t="str">
        <f t="shared" si="3"/>
        <v>Spi symétrique :</v>
      </c>
      <c r="R23" s="102" t="str">
        <f t="shared" si="3"/>
        <v>ou </v>
      </c>
      <c r="S23" s="102" t="str">
        <f t="shared" si="3"/>
        <v>SPA calculé</v>
      </c>
      <c r="T23" s="102" t="str">
        <f t="shared" si="3"/>
        <v>Spi asymétrique :</v>
      </c>
      <c r="U23" s="102" t="str">
        <f t="shared" si="3"/>
        <v>Mizaine :</v>
      </c>
      <c r="V23" s="102" t="str">
        <f t="shared" si="3"/>
        <v>Flèche de bordure si &gt;7,5% FLP</v>
      </c>
      <c r="W23" s="102" t="str">
        <f t="shared" si="3"/>
        <v>Nombre de génois volants à bord en course</v>
      </c>
      <c r="X23" s="102" t="str">
        <f t="shared" si="3"/>
        <v>FSFL (mesuré comme un spinnaker)</v>
      </c>
      <c r="Y23" s="102" t="str">
        <f t="shared" si="3"/>
        <v>FSHW (mesuré comme un spinnaker)</v>
      </c>
      <c r="Z23" s="102" t="str">
        <f t="shared" si="3"/>
        <v>Génois volant :</v>
      </c>
    </row>
    <row r="24" spans="2:5" ht="12.75">
      <c r="B24" s="286"/>
      <c r="E24" s="104"/>
    </row>
    <row r="25" spans="2:26" ht="12.75">
      <c r="B25" s="286"/>
      <c r="C25" s="100">
        <v>1</v>
      </c>
      <c r="D25" s="99" t="s">
        <v>129</v>
      </c>
      <c r="E25" s="104"/>
      <c r="F25" s="105" t="s">
        <v>34</v>
      </c>
      <c r="G25" s="105" t="s">
        <v>135</v>
      </c>
      <c r="H25" s="105" t="s">
        <v>234</v>
      </c>
      <c r="I25" s="105" t="s">
        <v>40</v>
      </c>
      <c r="J25" s="105" t="s">
        <v>329</v>
      </c>
      <c r="K25" s="105" t="s">
        <v>136</v>
      </c>
      <c r="L25" s="105"/>
      <c r="M25" s="105"/>
      <c r="N25" s="105" t="s">
        <v>137</v>
      </c>
      <c r="O25" s="105" t="s">
        <v>343</v>
      </c>
      <c r="P25" s="105" t="s">
        <v>479</v>
      </c>
      <c r="Q25" s="105" t="s">
        <v>138</v>
      </c>
      <c r="R25" s="121" t="s">
        <v>49</v>
      </c>
      <c r="S25" s="105" t="s">
        <v>38</v>
      </c>
      <c r="T25" s="105" t="s">
        <v>139</v>
      </c>
      <c r="U25" s="105" t="s">
        <v>140</v>
      </c>
      <c r="V25" s="105" t="s">
        <v>332</v>
      </c>
      <c r="W25" s="105" t="s">
        <v>335</v>
      </c>
      <c r="X25" s="105" t="s">
        <v>297</v>
      </c>
      <c r="Y25" s="105" t="s">
        <v>298</v>
      </c>
      <c r="Z25" s="99" t="s">
        <v>291</v>
      </c>
    </row>
    <row r="26" spans="2:26" ht="12.75">
      <c r="B26" s="286"/>
      <c r="C26" s="100">
        <v>2</v>
      </c>
      <c r="D26" s="99" t="s">
        <v>130</v>
      </c>
      <c r="E26" s="104"/>
      <c r="F26" s="105" t="s">
        <v>105</v>
      </c>
      <c r="G26" s="99" t="s">
        <v>141</v>
      </c>
      <c r="H26" s="105" t="s">
        <v>235</v>
      </c>
      <c r="I26" s="105" t="s">
        <v>107</v>
      </c>
      <c r="J26" s="105" t="s">
        <v>330</v>
      </c>
      <c r="K26" s="105" t="s">
        <v>142</v>
      </c>
      <c r="L26" s="105"/>
      <c r="M26" s="105"/>
      <c r="N26" s="105" t="s">
        <v>137</v>
      </c>
      <c r="O26" s="105" t="s">
        <v>344</v>
      </c>
      <c r="P26" s="105" t="s">
        <v>480</v>
      </c>
      <c r="Q26" s="105" t="s">
        <v>143</v>
      </c>
      <c r="R26" s="105" t="s">
        <v>108</v>
      </c>
      <c r="S26" s="105" t="s">
        <v>109</v>
      </c>
      <c r="T26" s="99" t="s">
        <v>144</v>
      </c>
      <c r="U26" s="99" t="s">
        <v>145</v>
      </c>
      <c r="V26" s="105" t="s">
        <v>333</v>
      </c>
      <c r="W26" s="105" t="s">
        <v>337</v>
      </c>
      <c r="X26" s="105" t="s">
        <v>339</v>
      </c>
      <c r="Y26" s="105" t="s">
        <v>340</v>
      </c>
      <c r="Z26" s="99" t="s">
        <v>341</v>
      </c>
    </row>
    <row r="27" spans="2:26" ht="12.75">
      <c r="B27" s="286"/>
      <c r="C27" s="100">
        <v>3</v>
      </c>
      <c r="D27" s="99" t="s">
        <v>171</v>
      </c>
      <c r="E27" s="104"/>
      <c r="F27" s="108" t="s">
        <v>383</v>
      </c>
      <c r="G27" s="107" t="s">
        <v>199</v>
      </c>
      <c r="H27" s="107" t="s">
        <v>236</v>
      </c>
      <c r="I27" s="107" t="s">
        <v>200</v>
      </c>
      <c r="J27" s="108" t="s">
        <v>331</v>
      </c>
      <c r="K27" s="107" t="s">
        <v>201</v>
      </c>
      <c r="L27" s="107"/>
      <c r="M27" s="107"/>
      <c r="N27" s="108" t="s">
        <v>137</v>
      </c>
      <c r="O27" s="108" t="s">
        <v>280</v>
      </c>
      <c r="P27" s="108" t="s">
        <v>481</v>
      </c>
      <c r="Q27" s="107" t="s">
        <v>202</v>
      </c>
      <c r="R27" s="107" t="s">
        <v>203</v>
      </c>
      <c r="S27" s="107" t="s">
        <v>204</v>
      </c>
      <c r="T27" s="107" t="s">
        <v>205</v>
      </c>
      <c r="U27" s="107" t="s">
        <v>206</v>
      </c>
      <c r="V27" s="108" t="s">
        <v>334</v>
      </c>
      <c r="W27" s="108" t="s">
        <v>498</v>
      </c>
      <c r="X27" s="108" t="s">
        <v>496</v>
      </c>
      <c r="Y27" s="108" t="s">
        <v>497</v>
      </c>
      <c r="Z27" s="108" t="s">
        <v>495</v>
      </c>
    </row>
    <row r="28" spans="2:26" s="109" customFormat="1" ht="14.25">
      <c r="B28" s="286"/>
      <c r="C28" s="110">
        <v>4</v>
      </c>
      <c r="D28" s="111" t="s">
        <v>400</v>
      </c>
      <c r="E28" s="123"/>
      <c r="F28" s="109" t="s">
        <v>384</v>
      </c>
      <c r="G28" s="109" t="s">
        <v>370</v>
      </c>
      <c r="H28" s="114" t="s">
        <v>436</v>
      </c>
      <c r="I28" s="124" t="s">
        <v>415</v>
      </c>
      <c r="J28" s="113" t="s">
        <v>437</v>
      </c>
      <c r="K28" s="109" t="s">
        <v>371</v>
      </c>
      <c r="N28" s="109" t="s">
        <v>372</v>
      </c>
      <c r="O28" s="109" t="s">
        <v>336</v>
      </c>
      <c r="P28" s="109" t="s">
        <v>482</v>
      </c>
      <c r="Q28" s="125" t="s">
        <v>374</v>
      </c>
      <c r="R28" s="109" t="s">
        <v>373</v>
      </c>
      <c r="S28" s="124" t="s">
        <v>416</v>
      </c>
      <c r="T28" s="126" t="s">
        <v>375</v>
      </c>
      <c r="U28" s="109" t="s">
        <v>378</v>
      </c>
      <c r="V28" s="113" t="s">
        <v>438</v>
      </c>
      <c r="W28" s="109" t="s">
        <v>338</v>
      </c>
      <c r="X28" s="109" t="s">
        <v>376</v>
      </c>
      <c r="Y28" s="109" t="s">
        <v>377</v>
      </c>
      <c r="Z28" s="109" t="s">
        <v>342</v>
      </c>
    </row>
    <row r="29" spans="2:21" ht="5.25" customHeight="1">
      <c r="B29" s="286"/>
      <c r="D29" s="117"/>
      <c r="E29" s="118"/>
      <c r="F29" s="127"/>
      <c r="G29" s="127"/>
      <c r="H29" s="127"/>
      <c r="I29" s="128"/>
      <c r="J29" s="127"/>
      <c r="K29" s="127"/>
      <c r="L29" s="127"/>
      <c r="M29" s="127"/>
      <c r="N29" s="127"/>
      <c r="O29" s="117"/>
      <c r="P29" s="117"/>
      <c r="Q29" s="117"/>
      <c r="R29" s="117"/>
      <c r="S29" s="117"/>
      <c r="T29" s="117"/>
      <c r="U29" s="117"/>
    </row>
    <row r="30" spans="2:14" ht="12.75">
      <c r="B30" s="286"/>
      <c r="C30" s="101">
        <f>Feuil1!$E$143</f>
        <v>1</v>
      </c>
      <c r="D30" s="99" t="s">
        <v>131</v>
      </c>
      <c r="E30" s="104"/>
      <c r="F30" s="99" t="str">
        <f>LOOKUP($C$30,$C$32:$C$35,F32:F35)</f>
        <v>&lt;à préciser&gt;</v>
      </c>
      <c r="G30" s="99" t="str">
        <f aca="true" t="shared" si="4" ref="G30:N30">LOOKUP($C$30,$C$32:$C$35,G32:G35)</f>
        <v>Ni tangon de spinnaker, ni bout-dehors (le spi peut être amuré sur le pont)</v>
      </c>
      <c r="H30" s="99" t="str">
        <f t="shared" si="4"/>
        <v>Bout-dehors seulement</v>
      </c>
      <c r="I30" s="99" t="str">
        <f t="shared" si="4"/>
        <v>Tangon(s) de spinnaker, PAS DE bout -dehors</v>
      </c>
      <c r="J30" s="99" t="str">
        <f t="shared" si="4"/>
        <v>Tangon(s) de spinnaker ET bout-dehors</v>
      </c>
      <c r="K30" s="99" t="str">
        <f t="shared" si="4"/>
        <v>Bout-dehors articulé</v>
      </c>
      <c r="L30" s="99" t="str">
        <f t="shared" si="4"/>
        <v>SPL (Tangon de spinnaker)</v>
      </c>
      <c r="M30" s="99" t="str">
        <f t="shared" si="4"/>
        <v>STL (Bout dehors ou spi amuré sur le pont)</v>
      </c>
      <c r="N30" s="99" t="str">
        <f t="shared" si="4"/>
        <v>Tangon de foc sous le vent (Whisker pole)</v>
      </c>
    </row>
    <row r="31" spans="2:23" ht="12.75">
      <c r="B31" s="286"/>
      <c r="E31" s="104"/>
      <c r="F31" s="105"/>
      <c r="G31" s="105"/>
      <c r="H31" s="105"/>
      <c r="I31" s="105"/>
      <c r="J31" s="105"/>
      <c r="K31" s="105"/>
      <c r="L31" s="105"/>
      <c r="M31" s="105"/>
      <c r="N31" s="105"/>
      <c r="W31" s="105"/>
    </row>
    <row r="32" spans="2:23" ht="12.75">
      <c r="B32" s="286"/>
      <c r="C32" s="100">
        <v>1</v>
      </c>
      <c r="D32" s="99" t="s">
        <v>129</v>
      </c>
      <c r="E32" s="104"/>
      <c r="F32" s="99" t="s">
        <v>60</v>
      </c>
      <c r="G32" s="105" t="s">
        <v>306</v>
      </c>
      <c r="H32" s="99" t="s">
        <v>59</v>
      </c>
      <c r="I32" s="105" t="s">
        <v>310</v>
      </c>
      <c r="J32" s="105" t="s">
        <v>315</v>
      </c>
      <c r="K32" s="99" t="s">
        <v>58</v>
      </c>
      <c r="L32" s="105" t="s">
        <v>305</v>
      </c>
      <c r="M32" s="105" t="s">
        <v>301</v>
      </c>
      <c r="N32" s="105" t="s">
        <v>492</v>
      </c>
      <c r="W32" s="105"/>
    </row>
    <row r="33" spans="2:23" ht="12.75">
      <c r="B33" s="286"/>
      <c r="C33" s="100">
        <v>2</v>
      </c>
      <c r="D33" s="99" t="s">
        <v>130</v>
      </c>
      <c r="E33" s="104"/>
      <c r="F33" s="99" t="s">
        <v>111</v>
      </c>
      <c r="G33" s="105" t="s">
        <v>379</v>
      </c>
      <c r="H33" s="105" t="s">
        <v>308</v>
      </c>
      <c r="I33" s="105" t="s">
        <v>311</v>
      </c>
      <c r="J33" s="105" t="s">
        <v>313</v>
      </c>
      <c r="K33" s="99" t="s">
        <v>110</v>
      </c>
      <c r="L33" s="105" t="s">
        <v>319</v>
      </c>
      <c r="M33" s="105" t="s">
        <v>321</v>
      </c>
      <c r="N33" s="105" t="s">
        <v>493</v>
      </c>
      <c r="W33" s="108"/>
    </row>
    <row r="34" spans="2:23" ht="12.75">
      <c r="B34" s="286"/>
      <c r="C34" s="100">
        <v>3</v>
      </c>
      <c r="D34" s="99" t="s">
        <v>171</v>
      </c>
      <c r="E34" s="104"/>
      <c r="F34" s="107" t="s">
        <v>186</v>
      </c>
      <c r="G34" s="108" t="s">
        <v>307</v>
      </c>
      <c r="H34" s="108" t="s">
        <v>284</v>
      </c>
      <c r="I34" s="108" t="s">
        <v>312</v>
      </c>
      <c r="J34" s="108" t="s">
        <v>314</v>
      </c>
      <c r="K34" s="107" t="s">
        <v>207</v>
      </c>
      <c r="L34" s="108" t="s">
        <v>320</v>
      </c>
      <c r="M34" s="108" t="s">
        <v>322</v>
      </c>
      <c r="N34" s="108" t="s">
        <v>494</v>
      </c>
      <c r="W34" s="109"/>
    </row>
    <row r="35" spans="2:21" s="109" customFormat="1" ht="13.5" thickBot="1">
      <c r="B35" s="287"/>
      <c r="C35" s="110">
        <v>4</v>
      </c>
      <c r="D35" s="111" t="s">
        <v>400</v>
      </c>
      <c r="E35" s="112"/>
      <c r="F35" s="113" t="s">
        <v>426</v>
      </c>
      <c r="G35" s="129" t="s">
        <v>316</v>
      </c>
      <c r="H35" s="111" t="s">
        <v>309</v>
      </c>
      <c r="I35" s="111" t="s">
        <v>380</v>
      </c>
      <c r="J35" s="111" t="s">
        <v>381</v>
      </c>
      <c r="K35" s="111" t="s">
        <v>317</v>
      </c>
      <c r="L35" s="111" t="s">
        <v>382</v>
      </c>
      <c r="M35" s="111" t="s">
        <v>323</v>
      </c>
      <c r="N35" s="111" t="s">
        <v>318</v>
      </c>
      <c r="O35" s="111"/>
      <c r="P35" s="111"/>
      <c r="Q35" s="111"/>
      <c r="R35" s="111"/>
      <c r="S35" s="111"/>
      <c r="T35" s="111"/>
      <c r="U35" s="111"/>
    </row>
    <row r="36" spans="6:14" ht="13.5" thickBot="1">
      <c r="F36" s="111"/>
      <c r="K36" s="105"/>
      <c r="L36" s="105"/>
      <c r="M36" s="105"/>
      <c r="N36" s="105"/>
    </row>
    <row r="37" spans="2:18" ht="12.75">
      <c r="B37" s="285" t="s">
        <v>147</v>
      </c>
      <c r="C37" s="101">
        <f>Feuil1!$E$143</f>
        <v>1</v>
      </c>
      <c r="D37" s="102" t="s">
        <v>131</v>
      </c>
      <c r="E37" s="103"/>
      <c r="F37" s="102" t="str">
        <f>LOOKUP($C$37,$C$39:$C$42,F39:F42)</f>
        <v>CONFIGURATION DE COURSE ET AMENAGEMENTS INTERIEURS</v>
      </c>
      <c r="G37" s="102" t="str">
        <f aca="true" t="shared" si="5" ref="G37:R37">LOOKUP($C$37,$C$39:$C$42,G39:G42)</f>
        <v>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v>
      </c>
      <c r="H37" s="102" t="str">
        <f t="shared" si="5"/>
        <v>Table de carré débarquée?</v>
      </c>
      <c r="I37" s="102" t="str">
        <f t="shared" si="5"/>
        <v>Cuisine débarquée?</v>
      </c>
      <c r="J37" s="102" t="str">
        <f t="shared" si="5"/>
        <v>Portes débarquées?</v>
      </c>
      <c r="K37" s="102" t="str">
        <f t="shared" si="5"/>
        <v>Planchers débarqués?</v>
      </c>
      <c r="L37" s="102" t="str">
        <f t="shared" si="5"/>
        <v>Coussins et matelas débarqués?</v>
      </c>
      <c r="M37" s="102" t="str">
        <f t="shared" si="5"/>
        <v>Coffres amovibles débarqués?</v>
      </c>
      <c r="N37" s="102" t="str">
        <f t="shared" si="5"/>
        <v>Autre éléments débarqués?</v>
      </c>
      <c r="O37" s="102" t="str">
        <f t="shared" si="5"/>
        <v>Si oui, combien?</v>
      </c>
      <c r="P37" s="102" t="str">
        <f t="shared" si="5"/>
        <v>&lt;à préciser&gt;</v>
      </c>
      <c r="Q37" s="102" t="str">
        <f t="shared" si="5"/>
        <v>Non</v>
      </c>
      <c r="R37" s="102" t="str">
        <f t="shared" si="5"/>
        <v>Oui</v>
      </c>
    </row>
    <row r="38" spans="2:12" ht="12.75">
      <c r="B38" s="286"/>
      <c r="E38" s="104"/>
      <c r="I38" s="130"/>
      <c r="J38" s="105"/>
      <c r="K38" s="105"/>
      <c r="L38" s="105"/>
    </row>
    <row r="39" spans="2:18" ht="12.75">
      <c r="B39" s="286"/>
      <c r="C39" s="100">
        <v>1</v>
      </c>
      <c r="D39" s="99" t="s">
        <v>129</v>
      </c>
      <c r="E39" s="104"/>
      <c r="F39" s="99" t="s">
        <v>73</v>
      </c>
      <c r="G39" s="131" t="s">
        <v>387</v>
      </c>
      <c r="H39" s="105" t="s">
        <v>74</v>
      </c>
      <c r="I39" s="105" t="s">
        <v>75</v>
      </c>
      <c r="J39" s="99" t="s">
        <v>76</v>
      </c>
      <c r="K39" s="99" t="s">
        <v>80</v>
      </c>
      <c r="L39" s="99" t="s">
        <v>77</v>
      </c>
      <c r="M39" s="105" t="s">
        <v>78</v>
      </c>
      <c r="N39" s="105" t="s">
        <v>79</v>
      </c>
      <c r="O39" s="105" t="s">
        <v>81</v>
      </c>
      <c r="P39" s="99" t="s">
        <v>60</v>
      </c>
      <c r="Q39" s="99" t="s">
        <v>64</v>
      </c>
      <c r="R39" s="99" t="s">
        <v>65</v>
      </c>
    </row>
    <row r="40" spans="2:18" ht="26.25">
      <c r="B40" s="286"/>
      <c r="C40" s="100">
        <v>2</v>
      </c>
      <c r="D40" s="99" t="s">
        <v>130</v>
      </c>
      <c r="E40" s="104"/>
      <c r="F40" s="105" t="s">
        <v>385</v>
      </c>
      <c r="G40" s="131" t="s">
        <v>355</v>
      </c>
      <c r="H40" s="99" t="s">
        <v>122</v>
      </c>
      <c r="I40" s="105" t="s">
        <v>347</v>
      </c>
      <c r="J40" s="99" t="s">
        <v>123</v>
      </c>
      <c r="K40" s="99" t="s">
        <v>124</v>
      </c>
      <c r="L40" s="99" t="s">
        <v>125</v>
      </c>
      <c r="M40" s="105" t="s">
        <v>417</v>
      </c>
      <c r="N40" s="105" t="s">
        <v>126</v>
      </c>
      <c r="O40" s="105" t="s">
        <v>127</v>
      </c>
      <c r="P40" s="99" t="s">
        <v>111</v>
      </c>
      <c r="Q40" s="99" t="s">
        <v>112</v>
      </c>
      <c r="R40" s="99" t="s">
        <v>113</v>
      </c>
    </row>
    <row r="41" spans="2:18" ht="30" customHeight="1">
      <c r="B41" s="286"/>
      <c r="C41" s="100">
        <v>3</v>
      </c>
      <c r="D41" s="99" t="s">
        <v>171</v>
      </c>
      <c r="E41" s="104"/>
      <c r="F41" s="107" t="s">
        <v>208</v>
      </c>
      <c r="G41" s="131" t="s">
        <v>209</v>
      </c>
      <c r="H41" s="108" t="s">
        <v>386</v>
      </c>
      <c r="I41" s="107" t="s">
        <v>210</v>
      </c>
      <c r="J41" s="107" t="s">
        <v>211</v>
      </c>
      <c r="K41" s="107" t="s">
        <v>212</v>
      </c>
      <c r="L41" s="107" t="s">
        <v>213</v>
      </c>
      <c r="M41" s="107" t="s">
        <v>214</v>
      </c>
      <c r="N41" s="107" t="s">
        <v>215</v>
      </c>
      <c r="O41" s="107" t="s">
        <v>216</v>
      </c>
      <c r="P41" s="107" t="s">
        <v>186</v>
      </c>
      <c r="Q41" s="107" t="s">
        <v>112</v>
      </c>
      <c r="R41" s="107" t="s">
        <v>217</v>
      </c>
    </row>
    <row r="42" spans="2:18" s="109" customFormat="1" ht="15" thickBot="1">
      <c r="B42" s="287"/>
      <c r="C42" s="110">
        <v>4</v>
      </c>
      <c r="D42" s="111" t="s">
        <v>400</v>
      </c>
      <c r="E42" s="112"/>
      <c r="F42" s="129" t="s">
        <v>439</v>
      </c>
      <c r="G42" s="114" t="s">
        <v>440</v>
      </c>
      <c r="H42" s="114" t="s">
        <v>441</v>
      </c>
      <c r="I42" s="114" t="s">
        <v>448</v>
      </c>
      <c r="J42" s="114" t="s">
        <v>442</v>
      </c>
      <c r="K42" s="114" t="s">
        <v>443</v>
      </c>
      <c r="L42" s="114" t="s">
        <v>444</v>
      </c>
      <c r="M42" s="114" t="s">
        <v>445</v>
      </c>
      <c r="N42" s="114" t="s">
        <v>446</v>
      </c>
      <c r="O42" s="132" t="s">
        <v>447</v>
      </c>
      <c r="P42" s="113" t="s">
        <v>426</v>
      </c>
      <c r="Q42" s="111" t="s">
        <v>112</v>
      </c>
      <c r="R42" s="111" t="s">
        <v>217</v>
      </c>
    </row>
    <row r="43" ht="13.5" thickBot="1">
      <c r="F43" s="105"/>
    </row>
    <row r="44" spans="2:18" ht="12.75">
      <c r="B44" s="285" t="s">
        <v>149</v>
      </c>
      <c r="C44" s="101">
        <f>Feuil1!$E$143</f>
        <v>1</v>
      </c>
      <c r="D44" s="102" t="s">
        <v>131</v>
      </c>
      <c r="E44" s="103"/>
      <c r="F44" s="133" t="str">
        <f>LOOKUP($C$44,$C$46:$C$49,F46:F49)</f>
        <v>ATTENTION : </v>
      </c>
      <c r="G44" s="133" t="str">
        <f aca="true" t="shared" si="6" ref="G44:R44">LOOKUP($C$44,$C$46:$C$49,G46:G49)</f>
        <v>Si vous disposez d'un Certificat Endorsed toute modification doit être officiellement mesurée ou pesée.</v>
      </c>
      <c r="H44" s="133" t="str">
        <f t="shared" si="6"/>
        <v>Répondez aux 5 questions suivantes :</v>
      </c>
      <c r="I44" s="133" t="str">
        <f t="shared" si="6"/>
        <v>1. Avez-vous modifié la coque?</v>
      </c>
      <c r="J44" s="133" t="str">
        <f t="shared" si="6"/>
        <v>2. Avez-vous modifié les aménagements intérieurs?</v>
      </c>
      <c r="K44" s="133" t="str">
        <f t="shared" si="6"/>
        <v>3. Avez-vous modifié la quille ou le bulbe de quille?</v>
      </c>
      <c r="L44" s="133" t="str">
        <f t="shared" si="6"/>
        <v>4. Avez-vous modifié le gréement?</v>
      </c>
      <c r="M44" s="133" t="str">
        <f t="shared" si="6"/>
        <v>5. Avez-vous modifié/changé le(s) safran(s)?</v>
      </c>
      <c r="N44" s="133" t="str">
        <f t="shared" si="6"/>
        <v>Détails additionnels :</v>
      </c>
      <c r="O44" s="133" t="str">
        <f t="shared" si="6"/>
        <v>Si oui précisez:</v>
      </c>
      <c r="P44" s="133" t="str">
        <f t="shared" si="6"/>
        <v>&lt;à préciser&gt;</v>
      </c>
      <c r="Q44" s="133" t="str">
        <f t="shared" si="6"/>
        <v>Non</v>
      </c>
      <c r="R44" s="133" t="str">
        <f t="shared" si="6"/>
        <v>Oui</v>
      </c>
    </row>
    <row r="45" spans="2:12" ht="12.75">
      <c r="B45" s="286"/>
      <c r="E45" s="104"/>
      <c r="F45" s="134"/>
      <c r="K45" s="105"/>
      <c r="L45" s="105"/>
    </row>
    <row r="46" spans="2:18" ht="12.75">
      <c r="B46" s="286"/>
      <c r="C46" s="100">
        <v>1</v>
      </c>
      <c r="D46" s="99" t="s">
        <v>129</v>
      </c>
      <c r="E46" s="104"/>
      <c r="F46" s="134" t="s">
        <v>148</v>
      </c>
      <c r="G46" s="105" t="s">
        <v>390</v>
      </c>
      <c r="H46" s="99" t="s">
        <v>72</v>
      </c>
      <c r="I46" s="99" t="s">
        <v>67</v>
      </c>
      <c r="J46" s="99" t="s">
        <v>68</v>
      </c>
      <c r="K46" s="99" t="s">
        <v>69</v>
      </c>
      <c r="L46" s="99" t="s">
        <v>70</v>
      </c>
      <c r="M46" s="99" t="s">
        <v>71</v>
      </c>
      <c r="N46" s="99" t="s">
        <v>66</v>
      </c>
      <c r="O46" s="99" t="s">
        <v>62</v>
      </c>
      <c r="P46" s="99" t="s">
        <v>60</v>
      </c>
      <c r="Q46" s="99" t="s">
        <v>64</v>
      </c>
      <c r="R46" s="99" t="s">
        <v>65</v>
      </c>
    </row>
    <row r="47" spans="2:18" ht="12.75">
      <c r="B47" s="286"/>
      <c r="C47" s="100">
        <v>2</v>
      </c>
      <c r="D47" s="99" t="s">
        <v>130</v>
      </c>
      <c r="E47" s="104"/>
      <c r="F47" s="135" t="s">
        <v>150</v>
      </c>
      <c r="G47" s="105" t="s">
        <v>151</v>
      </c>
      <c r="H47" s="99" t="s">
        <v>114</v>
      </c>
      <c r="I47" s="99" t="s">
        <v>115</v>
      </c>
      <c r="J47" s="99" t="s">
        <v>117</v>
      </c>
      <c r="K47" s="99" t="s">
        <v>120</v>
      </c>
      <c r="L47" s="99" t="s">
        <v>118</v>
      </c>
      <c r="M47" s="99" t="s">
        <v>119</v>
      </c>
      <c r="N47" s="99" t="s">
        <v>121</v>
      </c>
      <c r="O47" s="99" t="s">
        <v>116</v>
      </c>
      <c r="P47" s="99" t="s">
        <v>111</v>
      </c>
      <c r="Q47" s="99" t="s">
        <v>112</v>
      </c>
      <c r="R47" s="99" t="s">
        <v>113</v>
      </c>
    </row>
    <row r="48" spans="2:18" ht="12.75">
      <c r="B48" s="286"/>
      <c r="C48" s="100">
        <v>3</v>
      </c>
      <c r="D48" s="99" t="s">
        <v>171</v>
      </c>
      <c r="E48" s="104"/>
      <c r="F48" s="108" t="s">
        <v>357</v>
      </c>
      <c r="G48" s="108" t="s">
        <v>389</v>
      </c>
      <c r="H48" s="107" t="s">
        <v>218</v>
      </c>
      <c r="I48" s="107" t="s">
        <v>219</v>
      </c>
      <c r="J48" s="107" t="s">
        <v>220</v>
      </c>
      <c r="K48" s="107" t="s">
        <v>221</v>
      </c>
      <c r="L48" s="107" t="s">
        <v>222</v>
      </c>
      <c r="M48" s="107" t="s">
        <v>223</v>
      </c>
      <c r="N48" s="107" t="s">
        <v>224</v>
      </c>
      <c r="O48" s="107" t="s">
        <v>225</v>
      </c>
      <c r="P48" s="107" t="s">
        <v>186</v>
      </c>
      <c r="Q48" s="107" t="s">
        <v>112</v>
      </c>
      <c r="R48" s="107" t="s">
        <v>217</v>
      </c>
    </row>
    <row r="49" spans="2:18" s="109" customFormat="1" ht="15" thickBot="1">
      <c r="B49" s="287"/>
      <c r="C49" s="110">
        <v>4</v>
      </c>
      <c r="D49" s="111" t="s">
        <v>400</v>
      </c>
      <c r="E49" s="112"/>
      <c r="F49" s="136" t="s">
        <v>449</v>
      </c>
      <c r="G49" s="114" t="s">
        <v>450</v>
      </c>
      <c r="H49" s="114" t="s">
        <v>451</v>
      </c>
      <c r="I49" s="114" t="s">
        <v>452</v>
      </c>
      <c r="J49" s="114" t="s">
        <v>453</v>
      </c>
      <c r="K49" s="114" t="s">
        <v>454</v>
      </c>
      <c r="L49" s="114" t="s">
        <v>455</v>
      </c>
      <c r="M49" s="114" t="s">
        <v>456</v>
      </c>
      <c r="N49" s="114" t="s">
        <v>457</v>
      </c>
      <c r="O49" s="132" t="s">
        <v>458</v>
      </c>
      <c r="P49" s="111" t="s">
        <v>388</v>
      </c>
      <c r="Q49" s="111" t="s">
        <v>112</v>
      </c>
      <c r="R49" s="111" t="s">
        <v>217</v>
      </c>
    </row>
    <row r="50" spans="6:14" ht="13.5" thickBot="1">
      <c r="F50" s="105"/>
      <c r="H50" s="105"/>
      <c r="I50" s="105"/>
      <c r="J50" s="105"/>
      <c r="K50" s="105"/>
      <c r="L50" s="105"/>
      <c r="M50" s="105"/>
      <c r="N50" s="105"/>
    </row>
    <row r="51" spans="2:10" ht="12.75">
      <c r="B51" s="285" t="s">
        <v>154</v>
      </c>
      <c r="C51" s="101">
        <f>Feuil1!$E$143</f>
        <v>1</v>
      </c>
      <c r="D51" s="102" t="s">
        <v>131</v>
      </c>
      <c r="E51" s="103"/>
      <c r="F51" s="102" t="str">
        <f>LOOKUP($C$51,$C$53:$C$56,F53:F56)</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G51" s="102" t="str">
        <f>LOOKUP($C$51,$C$53:$C$56,G53:G56)</f>
        <v>Lu et accepté:</v>
      </c>
      <c r="H51" s="102" t="str">
        <f>LOOKUP($C$51,$C$53:$C$56,H53:H56)</f>
        <v>J'ai lu et j'accepte les conditions ci-dessus</v>
      </c>
      <c r="I51" s="102" t="str">
        <f>LOOKUP($C$51,$C$53:$C$56,I53:I56)</f>
        <v>Je n'accepte pas les conditions ci-dessus</v>
      </c>
      <c r="J51" s="102" t="str">
        <f>LOOKUP($C$51,$C$53:$C$56,J53:J56)</f>
        <v>Nom</v>
      </c>
    </row>
    <row r="52" spans="2:5" ht="12.75">
      <c r="B52" s="286"/>
      <c r="E52" s="104"/>
    </row>
    <row r="53" spans="2:10" ht="12.75">
      <c r="B53" s="286"/>
      <c r="C53" s="100">
        <v>1</v>
      </c>
      <c r="D53" s="99" t="s">
        <v>129</v>
      </c>
      <c r="E53" s="104"/>
      <c r="F53" s="105" t="s">
        <v>165</v>
      </c>
      <c r="G53" s="99" t="s">
        <v>164</v>
      </c>
      <c r="H53" s="99" t="s">
        <v>155</v>
      </c>
      <c r="I53" s="99" t="s">
        <v>156</v>
      </c>
      <c r="J53" s="99" t="s">
        <v>157</v>
      </c>
    </row>
    <row r="54" spans="2:10" ht="12.75">
      <c r="B54" s="286"/>
      <c r="C54" s="100">
        <v>2</v>
      </c>
      <c r="D54" s="99" t="s">
        <v>130</v>
      </c>
      <c r="E54" s="104"/>
      <c r="F54" s="105" t="s">
        <v>160</v>
      </c>
      <c r="G54" s="99" t="s">
        <v>163</v>
      </c>
      <c r="H54" s="105" t="s">
        <v>161</v>
      </c>
      <c r="I54" s="105" t="s">
        <v>162</v>
      </c>
      <c r="J54" s="99" t="s">
        <v>158</v>
      </c>
    </row>
    <row r="55" spans="2:10" ht="12.75">
      <c r="B55" s="286"/>
      <c r="C55" s="100">
        <v>3</v>
      </c>
      <c r="D55" s="99" t="s">
        <v>171</v>
      </c>
      <c r="E55" s="104"/>
      <c r="F55" s="107" t="s">
        <v>226</v>
      </c>
      <c r="G55" s="107" t="s">
        <v>227</v>
      </c>
      <c r="H55" s="107" t="s">
        <v>228</v>
      </c>
      <c r="I55" s="107" t="s">
        <v>229</v>
      </c>
      <c r="J55" s="107" t="s">
        <v>230</v>
      </c>
    </row>
    <row r="56" spans="2:10" s="109" customFormat="1" ht="27.75" thickBot="1">
      <c r="B56" s="287"/>
      <c r="C56" s="110">
        <v>4</v>
      </c>
      <c r="D56" s="111" t="s">
        <v>400</v>
      </c>
      <c r="E56" s="112"/>
      <c r="F56" s="137" t="s">
        <v>459</v>
      </c>
      <c r="G56" s="114" t="s">
        <v>460</v>
      </c>
      <c r="H56" s="114" t="s">
        <v>461</v>
      </c>
      <c r="I56" s="132" t="s">
        <v>462</v>
      </c>
      <c r="J56" s="111" t="s">
        <v>398</v>
      </c>
    </row>
    <row r="57" ht="12.75">
      <c r="B57" s="138" t="s">
        <v>288</v>
      </c>
    </row>
    <row r="58" ht="12.75">
      <c r="B58" s="138"/>
    </row>
    <row r="59" spans="3:14" ht="12.75">
      <c r="C59" s="101">
        <f>Feuil1!$E$143</f>
        <v>1</v>
      </c>
      <c r="D59" s="102" t="s">
        <v>131</v>
      </c>
      <c r="F59" s="99" t="str">
        <f>LOOKUP($C$59,$C$61:$C$64,F61:F64)</f>
        <v>IRC 2019</v>
      </c>
      <c r="G59" s="99" t="str">
        <f>LOOKUP($C$59,$C$61:$C$64,G61:G64)</f>
        <v>NOUVEAU en 2020</v>
      </c>
      <c r="H59" s="99" t="str">
        <f aca="true" t="shared" si="7" ref="H59:N59">LOOKUP($C$59,$C$61:$C$64,H61:H64)</f>
        <v>• IRC 21.6.1: nombre de spinnakers embarqués En Course</v>
      </c>
      <c r="I59" s="99" t="str">
        <f t="shared" si="7"/>
        <v>La Règle IRC 2019 adapte le TCC selon le nombre de spinnakers embarqués En Course, même lorsque ce nombre est inférieur à 3.</v>
      </c>
      <c r="J59" s="99" t="str">
        <f t="shared" si="7"/>
        <v>• IRC 21.1.6 b) : Système(s) de réglage de l'étai avant En Course</v>
      </c>
      <c r="K59" s="99" t="str">
        <f t="shared" si="7"/>
        <v>Que ce ou ces systèmes soient utilisés En Course ou pas, un bateau équipé d'un ou de plusieurs systèmes de réglage de l'étai avant En Course doit le déclarer au Centre de Calcul IRC. Ceci inclut les systèmes dont les moyens pour les actionner sont déconnectés, ou débarqués du bateau.</v>
      </c>
      <c r="L59" s="99" t="str">
        <f t="shared" si="7"/>
        <v>Traitement de vos données personnelles</v>
      </c>
      <c r="M59" s="99" t="str">
        <f t="shared" si="7"/>
        <v>Le Centre de Calcul IRC de l'UNCL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UNCL. Nous transmettons également vos noms et numéros de certificat à ceux de nos partenaires dont vous bénéficiez des offres, ceci afin d'activer et de valider ces offres. Nous ne vendrons pas ni ne transmettrons pas vos données personnelles.</v>
      </c>
      <c r="N59" s="99" t="str">
        <f t="shared" si="7"/>
        <v>Cependant, nous souhaiterions vous adresser occasionnellement par courriel des lettres d'actualité, offres ou promotions émanant de l'UNCL ou de ses partenaires. Si vous acceptez de recevoir de telles communications, merci de cocher la case ci-contre.</v>
      </c>
    </row>
    <row r="61" spans="3:14" ht="12.75">
      <c r="C61" s="100">
        <v>1</v>
      </c>
      <c r="D61" s="99" t="s">
        <v>129</v>
      </c>
      <c r="F61" s="105" t="s">
        <v>289</v>
      </c>
      <c r="G61" s="105" t="s">
        <v>285</v>
      </c>
      <c r="H61" s="105" t="s">
        <v>260</v>
      </c>
      <c r="I61" s="139" t="s">
        <v>261</v>
      </c>
      <c r="J61" s="105" t="s">
        <v>263</v>
      </c>
      <c r="K61" s="105" t="s">
        <v>266</v>
      </c>
      <c r="L61" s="105" t="s">
        <v>271</v>
      </c>
      <c r="M61" s="105" t="s">
        <v>274</v>
      </c>
      <c r="N61" s="99" t="s">
        <v>277</v>
      </c>
    </row>
    <row r="62" spans="3:14" ht="12.75">
      <c r="C62" s="100">
        <v>2</v>
      </c>
      <c r="D62" s="99" t="s">
        <v>130</v>
      </c>
      <c r="F62" s="105" t="s">
        <v>289</v>
      </c>
      <c r="G62" s="105" t="s">
        <v>286</v>
      </c>
      <c r="H62" s="105" t="s">
        <v>258</v>
      </c>
      <c r="I62" s="105" t="s">
        <v>262</v>
      </c>
      <c r="J62" s="105" t="s">
        <v>264</v>
      </c>
      <c r="K62" s="105" t="s">
        <v>267</v>
      </c>
      <c r="L62" s="105" t="s">
        <v>273</v>
      </c>
      <c r="M62" s="105" t="s">
        <v>276</v>
      </c>
      <c r="N62" s="99" t="s">
        <v>278</v>
      </c>
    </row>
    <row r="63" spans="3:14" ht="12.75">
      <c r="C63" s="100">
        <v>3</v>
      </c>
      <c r="D63" s="99" t="s">
        <v>171</v>
      </c>
      <c r="F63" s="105" t="s">
        <v>289</v>
      </c>
      <c r="G63" s="105" t="s">
        <v>287</v>
      </c>
      <c r="H63" s="105" t="s">
        <v>259</v>
      </c>
      <c r="I63" s="105" t="s">
        <v>283</v>
      </c>
      <c r="J63" s="105" t="s">
        <v>265</v>
      </c>
      <c r="K63" s="99" t="s">
        <v>281</v>
      </c>
      <c r="L63" s="105" t="s">
        <v>272</v>
      </c>
      <c r="M63" s="105" t="s">
        <v>275</v>
      </c>
      <c r="N63" s="99" t="s">
        <v>279</v>
      </c>
    </row>
    <row r="64" spans="3:18" s="109" customFormat="1" ht="42.75">
      <c r="C64" s="110">
        <v>4</v>
      </c>
      <c r="D64" s="111" t="s">
        <v>400</v>
      </c>
      <c r="E64" s="112"/>
      <c r="F64" s="129" t="s">
        <v>303</v>
      </c>
      <c r="G64" s="114" t="s">
        <v>304</v>
      </c>
      <c r="H64" s="114"/>
      <c r="I64" s="114"/>
      <c r="J64" s="114"/>
      <c r="K64" s="114"/>
      <c r="L64" s="114" t="s">
        <v>475</v>
      </c>
      <c r="M64" s="114" t="s">
        <v>476</v>
      </c>
      <c r="N64" s="114" t="s">
        <v>477</v>
      </c>
      <c r="O64" s="132"/>
      <c r="P64" s="113"/>
      <c r="Q64" s="111"/>
      <c r="R64" s="111"/>
    </row>
    <row r="66" ht="12.75">
      <c r="B66" s="140" t="s">
        <v>302</v>
      </c>
    </row>
    <row r="67" spans="2:6" ht="12.75">
      <c r="B67" s="141"/>
      <c r="C67" s="101">
        <f>Feuil1!$E$143</f>
        <v>1</v>
      </c>
      <c r="D67" s="102" t="s">
        <v>131</v>
      </c>
      <c r="F67" s="99" t="str">
        <f>LOOKUP($C$67,$C$69:$C$72,F69:F72)</f>
        <v>NOUVEAU depuis 2021</v>
      </c>
    </row>
    <row r="68" ht="12.75">
      <c r="B68" s="141"/>
    </row>
    <row r="69" spans="2:6" ht="12.75">
      <c r="B69" s="141"/>
      <c r="C69" s="100">
        <v>1</v>
      </c>
      <c r="D69" s="99" t="s">
        <v>129</v>
      </c>
      <c r="F69" s="105" t="s">
        <v>503</v>
      </c>
    </row>
    <row r="70" spans="2:6" ht="12.75">
      <c r="B70" s="141"/>
      <c r="C70" s="100">
        <v>2</v>
      </c>
      <c r="D70" s="99" t="s">
        <v>130</v>
      </c>
      <c r="F70" s="105" t="s">
        <v>504</v>
      </c>
    </row>
    <row r="71" spans="2:6" ht="12.75">
      <c r="B71" s="141"/>
      <c r="C71" s="100">
        <v>3</v>
      </c>
      <c r="D71" s="99" t="s">
        <v>171</v>
      </c>
      <c r="F71" s="105" t="s">
        <v>505</v>
      </c>
    </row>
    <row r="72" spans="2:6" ht="12.75">
      <c r="B72" s="142"/>
      <c r="C72" s="110">
        <v>4</v>
      </c>
      <c r="D72" s="111" t="s">
        <v>400</v>
      </c>
      <c r="E72" s="109"/>
      <c r="F72" s="109" t="s">
        <v>290</v>
      </c>
    </row>
    <row r="73" ht="13.5" thickBot="1">
      <c r="B73" s="141"/>
    </row>
    <row r="74" spans="2:12" ht="12.75" customHeight="1">
      <c r="B74" s="282" t="s">
        <v>256</v>
      </c>
      <c r="C74" s="101">
        <f>Feuil1!$E$143</f>
        <v>1</v>
      </c>
      <c r="D74" s="102" t="s">
        <v>131</v>
      </c>
      <c r="E74" s="103"/>
      <c r="F74" s="102" t="str">
        <f>LOOKUP($C$74,$C$76:$C$79,F76:F79)</f>
        <v>Bateaux équipés d'appendices sustentateurs</v>
      </c>
      <c r="G74" s="102" t="str">
        <f aca="true" t="shared" si="8" ref="G74:L74">LOOKUP($C$74,$C$76:$C$79,G76:G79)</f>
        <v>Votre bateau est-il équipé d'appendice(s) qui crée de la portance ?</v>
      </c>
      <c r="H74" s="102" t="str">
        <f t="shared" si="8"/>
        <v>&lt;à préciser&gt;</v>
      </c>
      <c r="I74" s="102" t="str">
        <f t="shared" si="8"/>
        <v>Oui</v>
      </c>
      <c r="J74" s="102" t="str">
        <f t="shared" si="8"/>
        <v>Non</v>
      </c>
      <c r="K74" s="102" t="str">
        <f>LOOKUP($C$74,$C$76:$C$79,K76:K79)</f>
        <v>Si oui, le Centre de Calcul vous contactera pour une demande d'information et de mesures supplémentaires.</v>
      </c>
      <c r="L74" s="102" t="str">
        <f t="shared" si="8"/>
        <v>Voir Règle IRC - Annexe F "Appendices Sustentateurs"</v>
      </c>
    </row>
    <row r="75" spans="2:5" ht="12.75">
      <c r="B75" s="283"/>
      <c r="E75" s="104"/>
    </row>
    <row r="76" spans="2:12" ht="12.75">
      <c r="B76" s="283"/>
      <c r="C76" s="100">
        <v>1</v>
      </c>
      <c r="D76" s="99" t="s">
        <v>129</v>
      </c>
      <c r="E76" s="104"/>
      <c r="F76" s="105" t="s">
        <v>348</v>
      </c>
      <c r="G76" s="105" t="s">
        <v>356</v>
      </c>
      <c r="H76" s="99" t="s">
        <v>60</v>
      </c>
      <c r="I76" s="99" t="s">
        <v>65</v>
      </c>
      <c r="J76" s="99" t="s">
        <v>64</v>
      </c>
      <c r="K76" s="99" t="s">
        <v>257</v>
      </c>
      <c r="L76" s="105" t="s">
        <v>499</v>
      </c>
    </row>
    <row r="77" spans="2:12" ht="12.75">
      <c r="B77" s="283"/>
      <c r="C77" s="100">
        <v>2</v>
      </c>
      <c r="D77" s="99" t="s">
        <v>130</v>
      </c>
      <c r="E77" s="104"/>
      <c r="F77" s="105" t="s">
        <v>349</v>
      </c>
      <c r="G77" s="105" t="s">
        <v>418</v>
      </c>
      <c r="H77" s="99" t="s">
        <v>111</v>
      </c>
      <c r="I77" s="99" t="s">
        <v>113</v>
      </c>
      <c r="J77" s="99" t="s">
        <v>112</v>
      </c>
      <c r="K77" s="105" t="s">
        <v>350</v>
      </c>
      <c r="L77" s="105" t="s">
        <v>500</v>
      </c>
    </row>
    <row r="78" spans="2:12" ht="12.75">
      <c r="B78" s="283"/>
      <c r="C78" s="100">
        <v>3</v>
      </c>
      <c r="D78" s="99" t="s">
        <v>171</v>
      </c>
      <c r="E78" s="104"/>
      <c r="F78" s="143" t="s">
        <v>399</v>
      </c>
      <c r="G78" s="144" t="s">
        <v>419</v>
      </c>
      <c r="H78" s="107" t="s">
        <v>186</v>
      </c>
      <c r="I78" s="107" t="s">
        <v>217</v>
      </c>
      <c r="J78" s="107" t="s">
        <v>112</v>
      </c>
      <c r="K78" s="145" t="s">
        <v>282</v>
      </c>
      <c r="L78" s="105" t="s">
        <v>501</v>
      </c>
    </row>
    <row r="79" spans="2:12" s="109" customFormat="1" ht="15" thickBot="1">
      <c r="B79" s="284"/>
      <c r="C79" s="110">
        <v>4</v>
      </c>
      <c r="D79" s="146" t="s">
        <v>400</v>
      </c>
      <c r="E79" s="111"/>
      <c r="F79" s="113" t="s">
        <v>463</v>
      </c>
      <c r="G79" s="114" t="s">
        <v>464</v>
      </c>
      <c r="H79" s="114" t="s">
        <v>465</v>
      </c>
      <c r="I79" s="109" t="s">
        <v>217</v>
      </c>
      <c r="J79" s="111" t="s">
        <v>112</v>
      </c>
      <c r="K79" s="147" t="s">
        <v>466</v>
      </c>
      <c r="L79" s="147" t="s">
        <v>502</v>
      </c>
    </row>
    <row r="80" ht="12.75">
      <c r="B80" s="141"/>
    </row>
    <row r="81" ht="13.5" thickBot="1">
      <c r="B81" s="141"/>
    </row>
    <row r="82" spans="2:7" ht="12.75">
      <c r="B82" s="282" t="s">
        <v>358</v>
      </c>
      <c r="C82" s="101">
        <f>Feuil1!$E$143</f>
        <v>1</v>
      </c>
      <c r="D82" s="102" t="s">
        <v>131</v>
      </c>
      <c r="F82" s="99" t="str">
        <f>LOOKUP($C$82,$C$84:$C$87,F84:F87)</f>
        <v>FSA calculé</v>
      </c>
      <c r="G82" s="99" t="str">
        <f>LOOKUP($C$82,$C$84:$C$87,G84:G87)</f>
        <v>STLFHmax calculé</v>
      </c>
    </row>
    <row r="83" ht="12.75">
      <c r="B83" s="283"/>
    </row>
    <row r="84" spans="2:7" ht="12.75">
      <c r="B84" s="283"/>
      <c r="C84" s="100">
        <v>1</v>
      </c>
      <c r="D84" s="99" t="s">
        <v>129</v>
      </c>
      <c r="F84" s="105" t="s">
        <v>299</v>
      </c>
      <c r="G84" s="105" t="s">
        <v>300</v>
      </c>
    </row>
    <row r="85" spans="2:7" ht="12.75">
      <c r="B85" s="283"/>
      <c r="C85" s="100">
        <v>2</v>
      </c>
      <c r="D85" s="99" t="s">
        <v>130</v>
      </c>
      <c r="F85" s="105" t="s">
        <v>351</v>
      </c>
      <c r="G85" s="105" t="s">
        <v>353</v>
      </c>
    </row>
    <row r="86" spans="2:7" ht="12.75">
      <c r="B86" s="283"/>
      <c r="C86" s="100">
        <v>3</v>
      </c>
      <c r="D86" s="99" t="s">
        <v>171</v>
      </c>
      <c r="F86" s="108" t="s">
        <v>352</v>
      </c>
      <c r="G86" s="105" t="s">
        <v>354</v>
      </c>
    </row>
    <row r="87" spans="2:7" ht="13.5" thickBot="1">
      <c r="B87" s="284"/>
      <c r="C87" s="110">
        <v>4</v>
      </c>
      <c r="D87" s="111" t="s">
        <v>400</v>
      </c>
      <c r="E87" s="111"/>
      <c r="F87" s="148" t="s">
        <v>391</v>
      </c>
      <c r="G87" s="148" t="s">
        <v>392</v>
      </c>
    </row>
    <row r="88" ht="12.75">
      <c r="B88" s="141"/>
    </row>
    <row r="89" spans="2:7" ht="12.75">
      <c r="B89" s="141"/>
      <c r="C89" s="100">
        <v>4</v>
      </c>
      <c r="D89" s="102" t="s">
        <v>131</v>
      </c>
      <c r="F89" s="99" t="str">
        <f>LOOKUP($C$82,$C$84:$C$87,F91:F94)</f>
        <v>IRC2021 - Définitions : FSHW&lt;62.5%FSFL = Cette voile n'est pas un Génois volant !</v>
      </c>
      <c r="G89" s="99" t="str">
        <f>LOOKUP($C$82,$C$84:$C$87,G91:G94)</f>
        <v>IRC2021 - Définitions: ASHW&lt;75%ASFL = Cette voile n'est pas un spinnaker !</v>
      </c>
    </row>
    <row r="90" ht="12.75">
      <c r="B90" s="141"/>
    </row>
    <row r="91" spans="2:7" ht="12.75">
      <c r="B91" s="141"/>
      <c r="C91" s="100">
        <v>1</v>
      </c>
      <c r="D91" s="99" t="s">
        <v>129</v>
      </c>
      <c r="F91" s="105" t="s">
        <v>467</v>
      </c>
      <c r="G91" s="105" t="s">
        <v>471</v>
      </c>
    </row>
    <row r="92" spans="2:7" ht="12.75">
      <c r="B92" s="141"/>
      <c r="C92" s="100">
        <v>2</v>
      </c>
      <c r="D92" s="99" t="s">
        <v>130</v>
      </c>
      <c r="F92" s="105" t="s">
        <v>468</v>
      </c>
      <c r="G92" s="105" t="s">
        <v>472</v>
      </c>
    </row>
    <row r="93" spans="2:7" ht="12.75">
      <c r="B93" s="141"/>
      <c r="C93" s="100">
        <v>3</v>
      </c>
      <c r="D93" s="99" t="s">
        <v>171</v>
      </c>
      <c r="F93" s="105" t="s">
        <v>469</v>
      </c>
      <c r="G93" s="105" t="s">
        <v>473</v>
      </c>
    </row>
    <row r="94" spans="2:7" ht="12.75">
      <c r="B94" s="141"/>
      <c r="C94" s="100">
        <v>4</v>
      </c>
      <c r="D94" s="111" t="s">
        <v>400</v>
      </c>
      <c r="F94" s="109" t="s">
        <v>470</v>
      </c>
      <c r="G94" s="109" t="s">
        <v>474</v>
      </c>
    </row>
  </sheetData>
  <sheetProtection password="DA4F" sheet="1" selectLockedCells="1" selectUnlockedCells="1"/>
  <mergeCells count="8">
    <mergeCell ref="B82:B87"/>
    <mergeCell ref="B74:B79"/>
    <mergeCell ref="B51:B56"/>
    <mergeCell ref="B2:B14"/>
    <mergeCell ref="B23:B35"/>
    <mergeCell ref="B37:B42"/>
    <mergeCell ref="B44:B49"/>
    <mergeCell ref="B16:B21"/>
  </mergeCells>
  <dataValidations count="1">
    <dataValidation type="list" allowBlank="1" showInputMessage="1" showErrorMessage="1" sqref="K45 I26">
      <formula1>$X$15:$X$22</formula1>
    </dataValidation>
  </dataValidation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Matthieu</dc:creator>
  <cp:keywords/>
  <dc:description/>
  <cp:lastModifiedBy>Ludovic ABOLLIVIER</cp:lastModifiedBy>
  <cp:lastPrinted>2017-01-03T07:54:32Z</cp:lastPrinted>
  <dcterms:created xsi:type="dcterms:W3CDTF">2014-08-14T09:41:55Z</dcterms:created>
  <dcterms:modified xsi:type="dcterms:W3CDTF">2021-12-20T17:58:11Z</dcterms:modified>
  <cp:category/>
  <cp:version/>
  <cp:contentType/>
  <cp:contentStatus/>
</cp:coreProperties>
</file>