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73" activeTab="0"/>
  </bookViews>
  <sheets>
    <sheet name="Feuil1" sheetId="1" r:id="rId1"/>
    <sheet name="Feuil2" sheetId="2" r:id="rId2"/>
  </sheets>
  <definedNames>
    <definedName name="_xlnm.Print_Area" localSheetId="0">'Feuil1'!$A$1:$J$107,'Feuil1'!$K$1:$S$64</definedName>
  </definedNames>
  <calcPr fullCalcOnLoad="1"/>
</workbook>
</file>

<file path=xl/sharedStrings.xml><?xml version="1.0" encoding="utf-8"?>
<sst xmlns="http://schemas.openxmlformats.org/spreadsheetml/2006/main" count="490" uniqueCount="362">
  <si>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</si>
  <si>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</si>
  <si>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</si>
  <si>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</si>
  <si>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</si>
  <si>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</si>
  <si>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</si>
  <si>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</si>
  <si>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</si>
  <si>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</si>
  <si>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</si>
  <si>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MODIFICATIONS</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</si>
  <si>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</si>
  <si>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</si>
  <si>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</si>
  <si>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</si>
  <si>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</si>
  <si>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</si>
  <si>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</si>
  <si>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</si>
  <si>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</si>
  <si>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</si>
  <si>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</si>
  <si>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</si>
  <si>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</si>
  <si>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</si>
  <si>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</si>
  <si>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Tirant d'eau max.</t>
  </si>
  <si>
    <t>Tirant d'eau min.</t>
  </si>
  <si>
    <t>Mesure</t>
  </si>
  <si>
    <t>(2 décimales)</t>
  </si>
  <si>
    <t>Source de la mesure</t>
  </si>
  <si>
    <t>(Obligatoire)</t>
  </si>
  <si>
    <t>P</t>
  </si>
  <si>
    <t>E</t>
  </si>
  <si>
    <t>J</t>
  </si>
  <si>
    <t>FL</t>
  </si>
  <si>
    <t>STL</t>
  </si>
  <si>
    <t>Quilles relevables :</t>
  </si>
  <si>
    <t>Gréement :</t>
  </si>
  <si>
    <t>HHW</t>
  </si>
  <si>
    <t>HTW</t>
  </si>
  <si>
    <t>HUW</t>
  </si>
  <si>
    <t>SPA calculé</t>
  </si>
  <si>
    <t>m²</t>
  </si>
  <si>
    <t>HSA calculé</t>
  </si>
  <si>
    <t xml:space="preserve"> </t>
  </si>
  <si>
    <t>7,5% LP =</t>
  </si>
  <si>
    <t>MUW</t>
  </si>
  <si>
    <t>MTW</t>
  </si>
  <si>
    <t>MHW</t>
  </si>
  <si>
    <t>Tangon, bout dehors,…</t>
  </si>
  <si>
    <t>SLU</t>
  </si>
  <si>
    <t>SLE</t>
  </si>
  <si>
    <t>SHW</t>
  </si>
  <si>
    <t>SPA</t>
  </si>
  <si>
    <t xml:space="preserve">ou </t>
  </si>
  <si>
    <t>ASLU</t>
  </si>
  <si>
    <t>ASLE</t>
  </si>
  <si>
    <t>ASHW</t>
  </si>
  <si>
    <t>PY</t>
  </si>
  <si>
    <t>EY</t>
  </si>
  <si>
    <t>LLY</t>
  </si>
  <si>
    <t>LPY</t>
  </si>
  <si>
    <t>Choix tangon</t>
  </si>
  <si>
    <t>Tangon et/ou jockey pole</t>
  </si>
  <si>
    <t>Tangon et bout-dehors</t>
  </si>
  <si>
    <t>Bout-dehors articulé</t>
  </si>
  <si>
    <t>Bout-dehors seulement</t>
  </si>
  <si>
    <t>Ni tangon, ni bout-dehors</t>
  </si>
  <si>
    <t>Tangon pour voile d'avant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</si>
  <si>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</si>
  <si>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</si>
  <si>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</si>
  <si>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</si>
  <si>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</si>
  <si>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</si>
  <si>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</si>
  <si>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</si>
  <si>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</si>
  <si>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</si>
  <si>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</si>
  <si>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</si>
  <si>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</si>
  <si>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</si>
  <si>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</si>
  <si>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</si>
  <si>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</si>
  <si>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</si>
  <si>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</si>
  <si>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</si>
  <si>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</si>
  <si>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</si>
  <si>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</si>
  <si>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</si>
  <si>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</si>
  <si>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</si>
  <si>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</si>
  <si>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</si>
  <si>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</si>
  <si>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</si>
  <si>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</si>
  <si>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</si>
  <si>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</si>
  <si>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</si>
  <si>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AMENDMENT</t>
  </si>
  <si>
    <t>Input data</t>
  </si>
  <si>
    <t>(2 decimals)</t>
  </si>
  <si>
    <t>Source of data</t>
  </si>
  <si>
    <t>(Must be completed)</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</si>
  <si>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</si>
  <si>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</si>
  <si>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</si>
  <si>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</si>
  <si>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</si>
  <si>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</si>
  <si>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</si>
  <si>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</si>
  <si>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</si>
  <si>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</si>
  <si>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</si>
  <si>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</si>
  <si>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No. Of spinnaker aboard</t>
  </si>
  <si>
    <t>Spi pole, bowsprit,…</t>
  </si>
  <si>
    <t>or</t>
  </si>
  <si>
    <t>calc SPA</t>
  </si>
  <si>
    <t>No pole or bowsprit</t>
  </si>
  <si>
    <t>Sprit only</t>
  </si>
  <si>
    <t>Spinnaker pole(s)</t>
  </si>
  <si>
    <t>Spinnaker pole(s) and bowsprit</t>
  </si>
  <si>
    <t>Articulating bowsprit</t>
  </si>
  <si>
    <t>Whisker pole for headsail only</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</si>
  <si>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</si>
  <si>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</si>
  <si>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</si>
  <si>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</si>
  <si>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</si>
  <si>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</si>
  <si>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</si>
  <si>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</si>
  <si>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</si>
  <si>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</si>
  <si>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</si>
  <si>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RACE CONFIGURATION AND ACCOMMODATION</t>
  </si>
  <si>
    <t>Table removed?</t>
  </si>
  <si>
    <t>Kitchen removed?</t>
  </si>
  <si>
    <t>Door(s) removed?</t>
  </si>
  <si>
    <t>Floorboard(s) removed?</t>
  </si>
  <si>
    <t>Cushions removed?</t>
  </si>
  <si>
    <t>Cockpit lockers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</si>
  <si>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</si>
  <si>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</si>
  <si>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</si>
  <si>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</si>
  <si>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</si>
  <si>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</si>
  <si>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</si>
  <si>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</si>
  <si>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</si>
  <si>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</si>
  <si>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</si>
  <si>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</si>
  <si>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</si>
  <si>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</si>
  <si>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</si>
  <si>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</si>
  <si>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</si>
  <si>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</si>
  <si>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</si>
  <si>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</si>
  <si>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Flèche de bordure si &gt;7,5% LP</t>
  </si>
  <si>
    <t>Foot offset if &gt;7,5% LP</t>
  </si>
  <si>
    <t>Gréement &amp; Voiles</t>
  </si>
  <si>
    <t>Configuration course</t>
  </si>
  <si>
    <t xml:space="preserve">ATTENTION : </t>
  </si>
  <si>
    <t>Si vous disposez d'un Certificat Endorsed toute modification doit être officiellement 
mesurée ou pesée.</t>
  </si>
  <si>
    <t>Détails</t>
  </si>
  <si>
    <t xml:space="preserve">WARNING : </t>
  </si>
  <si>
    <t>If you have an Endorsed Certificate all data changes require measurments by an approved measurer.</t>
  </si>
  <si>
    <t>A remplir</t>
  </si>
  <si>
    <t>Menu déroulant</t>
  </si>
  <si>
    <t>Signature</t>
  </si>
  <si>
    <t>Je confirme avoir lu et accepté les Règles del'IRC, Chapitres 1, 2, 3 et 4. Je certifie sur l'honneur l'exactitude des informations de cette déclaration. Si une modification est faite sur le bateau ou si je découvre une information incorrecte, j'en informerai immédiatement le Centre de Calcul IRC de l'UNCL. Je m'engage à rendre mon bateau disponible pour toutes les vérifications dans un délai raisonnable. Je suis informé que l'UNCL et le RORC ont un fichier informatique où figure l'ensemble des informations déclarées et je confirme n'avoir pas d'objection à ce que les données soient gardées, utilisées ou communiquées à des fins d'analyse ou d'informations. Je suis conscient qu'il est de la responsabilité du propriétaire ou de son représentant de s'asurer que les données fournies sur la demande de revalidation du Certificat de Jauge IRC sont exactes:</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</si>
  <si>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</si>
  <si>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</si>
  <si>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</si>
  <si>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</si>
  <si>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</si>
  <si>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</si>
  <si>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</si>
  <si>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</si>
  <si>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</si>
  <si>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</si>
  <si>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</si>
  <si>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</si>
  <si>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</si>
  <si>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</si>
  <si>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Please precise below if accommodation elements are removed or kept aboard while racing. In this second case, each item must be in its normal position on board.
If the items below are different from the standard version, please specify in the box Additional Details</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</si>
  <si>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</si>
  <si>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</si>
  <si>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</si>
  <si>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</si>
  <si>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</si>
  <si>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</si>
  <si>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</si>
  <si>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</si>
  <si>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</si>
  <si>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</si>
  <si>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</si>
  <si>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</si>
  <si>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</si>
  <si>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</si>
  <si>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</si>
  <si>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</si>
  <si>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</si>
  <si>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</si>
  <si>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MODIFICACIONES</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</si>
  <si>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</si>
  <si>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</si>
  <si>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</si>
  <si>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</si>
  <si>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</si>
  <si>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</si>
  <si>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</si>
  <si>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</si>
  <si>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</si>
  <si>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</si>
  <si>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</si>
  <si>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</si>
  <si>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Calado max.</t>
  </si>
  <si>
    <t>Calado min.</t>
  </si>
  <si>
    <t>Aparejo</t>
  </si>
  <si>
    <t>Vela de proa :</t>
  </si>
  <si>
    <t>HSA calculado</t>
  </si>
  <si>
    <t>Faldón de pujamen si &gt;7,5% LP</t>
  </si>
  <si>
    <t>Mayor :</t>
  </si>
  <si>
    <t>Espinnakers :</t>
  </si>
  <si>
    <t>Tangón, botalón, …</t>
  </si>
  <si>
    <t>Espi simértico</t>
  </si>
  <si>
    <t>o</t>
  </si>
  <si>
    <t>SPA calculado</t>
  </si>
  <si>
    <t xml:space="preserve">Espi asimétrico : </t>
  </si>
  <si>
    <t>Mesana</t>
  </si>
  <si>
    <t>Ni tangón, no botalón</t>
  </si>
  <si>
    <t>Solo botalón</t>
  </si>
  <si>
    <t>Tangón y/o tangoncillo</t>
  </si>
  <si>
    <t>Tangón y botalón</t>
  </si>
  <si>
    <t>Botalón articulado</t>
  </si>
  <si>
    <t>Tangón solo para vela de proa</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</si>
  <si>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</si>
  <si>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</si>
  <si>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¿Mesas desembarcadas?</t>
  </si>
  <si>
    <t>¿Cocina desmbarcada?</t>
  </si>
  <si>
    <t>¿Puertas desembarcadas?</t>
  </si>
  <si>
    <t>¿Suelos desembarcados?</t>
  </si>
  <si>
    <t>¿Cojines y colchones desembarcados?</t>
  </si>
  <si>
    <t>¿Cofres amovibles desembarcados?</t>
  </si>
  <si>
    <t>¿Otros elementos desembarcados?</t>
  </si>
  <si>
    <t>Si es "si", ¿cuantos?</t>
  </si>
  <si>
    <t>Si</t>
  </si>
  <si>
    <t>ATENCIÓN</t>
  </si>
  <si>
    <t>Si tu tienes un Certificado Endorsed toda modificación debe estar oficialmente medida o pesada.</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</si>
  <si>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</si>
  <si>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</si>
  <si>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</si>
  <si>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</si>
  <si>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</si>
  <si>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</si>
  <si>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</si>
  <si>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</si>
  <si>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</si>
  <si>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</si>
  <si>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</si>
  <si>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</si>
  <si>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</si>
  <si>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</si>
  <si>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</si>
  <si>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</si>
  <si>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HLUmax** (ex LLmax)</t>
  </si>
  <si>
    <t>HLU (ex LL)</t>
  </si>
  <si>
    <t>HLP (ex LP)</t>
  </si>
  <si>
    <t>SFL (ex SF)</t>
  </si>
  <si>
    <t>ASFL (ex ASF)</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</si>
  <si>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</si>
  <si>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</si>
  <si>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</si>
  <si>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&lt;1999</t>
  </si>
  <si>
    <t>&lt;2000</t>
  </si>
  <si>
    <t>&lt;2001</t>
  </si>
  <si>
    <t>Demande de simulation post-conception</t>
  </si>
  <si>
    <t>IRC Trial form</t>
  </si>
  <si>
    <t>Type de demande</t>
  </si>
  <si>
    <t>Tipo de Solicitud :</t>
  </si>
  <si>
    <t>Operation type :</t>
  </si>
  <si>
    <t>Type de demande :</t>
  </si>
  <si>
    <t>Country :</t>
  </si>
  <si>
    <t>Pays :</t>
  </si>
  <si>
    <t>Pais :</t>
  </si>
  <si>
    <t>M</t>
  </si>
  <si>
    <t>A</t>
  </si>
  <si>
    <t>S</t>
  </si>
  <si>
    <t>T</t>
  </si>
  <si>
    <t>Remplissez SEULEMENT les données à modifier</t>
  </si>
  <si>
    <t>Fill ONLY the data to be amended</t>
  </si>
  <si>
    <t>SOLO rellene los datos que cambian</t>
  </si>
  <si>
    <t>Do not fill any data below</t>
  </si>
  <si>
    <t>No llene los datos a continuación</t>
  </si>
  <si>
    <t>Remplissez UNIQUEMENT les données à tester</t>
  </si>
  <si>
    <t>Fill in the data to be tested ONLY</t>
  </si>
  <si>
    <r>
      <t>SOLO rellene los</t>
    </r>
    <r>
      <rPr>
        <sz val="10"/>
        <rFont val="Arial"/>
        <family val="0"/>
      </rPr>
      <t xml:space="preserve"> datos para poner a prueba</t>
    </r>
  </si>
  <si>
    <t>Ne remplissez aucune données ci-dessous</t>
  </si>
  <si>
    <t>Matériau inséré dans le voile de quille</t>
  </si>
  <si>
    <t>Material in fin keel</t>
  </si>
  <si>
    <t>Material en la aleta de la quilla</t>
  </si>
  <si>
    <t>Solicitud de prueba IRC</t>
  </si>
  <si>
    <t>Ajoutée pour la version 2018</t>
  </si>
  <si>
    <t>Foils</t>
  </si>
  <si>
    <t>Votre bateau est-il équipé de foils qui créent de la portance ?</t>
  </si>
  <si>
    <t>Is the boat fitted with foils that create lift?</t>
  </si>
  <si>
    <t>Si oui, le Centre de Calcul vous contactera pour une demande d'information et de mesures supplémentaires.</t>
  </si>
  <si>
    <t>NOUVEAU en 2018 - Bateaux à foils</t>
  </si>
  <si>
    <t>NEW in 2018 - Boats with lifting foils</t>
  </si>
  <si>
    <t>NUEVO en 2018 - BARCO CON FOILS</t>
  </si>
  <si>
    <t>Ajoutée pour la version 2019</t>
  </si>
  <si>
    <t>NOUVEAU en 2019</t>
  </si>
  <si>
    <t>NEW in 2019</t>
  </si>
  <si>
    <t>NUEVO en 2019</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</si>
  <si>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</si>
  <si>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</si>
  <si>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</si>
  <si>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</si>
  <si>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</si>
  <si>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If yes, your Rating Authority may contact you for more information and measurements</t>
  </si>
  <si>
    <t>Demande de revalidation de certificat IRC 2019</t>
  </si>
  <si>
    <t>IRC Revalidation form 2019</t>
  </si>
  <si>
    <t>Solicitud de recálculo de certificado IRC 2019</t>
  </si>
  <si>
    <t xml:space="preserve">IRC 2019 Amendment form </t>
  </si>
  <si>
    <t>Demande de modification de certificat IRC 2019</t>
  </si>
  <si>
    <t>Solictud de modificación del certificado IRC 2019</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</si>
  <si>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</si>
  <si>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</si>
  <si>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</si>
  <si>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</si>
  <si>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</si>
  <si>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</si>
  <si>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</si>
  <si>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</si>
  <si>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</si>
  <si>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</si>
  <si>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</si>
  <si>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Le Centre de Calcul IRC de 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</si>
  <si>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El Centre de Calcul IRC de la 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</si>
  <si>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</si>
  <si>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Cependant, nous souhaiterions vous adresser occasionnellement par courriel des lettres d'actualité, offres ou promotions émanant de l'UNCL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</si>
  <si>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</si>
  <si>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Sin embargo, nos gustaría enviarle boletines ocasionales, ofertas o promociones de UNCL o sus socios. Si acepta recibir dichas comunicaciones, marque la casilla contraria.</t>
  </si>
  <si>
    <t>Nº de spis a bordo En Regata</t>
  </si>
  <si>
    <t>Nombre de spis à bord En Course</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</si>
  <si>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</si>
  <si>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El barco está equipado con foils que elevan?</t>
  </si>
  <si>
    <t>Si la respuesta es Sí, el Centro de Calculo IRC solicitará información y medidas adicionales.</t>
  </si>
  <si>
    <t>El  IRC  2019 ajusta el TCC de acuerdo con el número de spinnakers a bordo En Regata, incluso cuando este número es inferior a 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</si>
</sst>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quot; &quot;##&quot; &quot;##&quot; &quot;##&quot; &quot;##"/>
    <numFmt numFmtId="168" formatCode="00000"/>
    <numFmt numFmtId="169" formatCode="[$€-2]\ #,##0.00_);[Red]\([$€-2]\ #,##0.00\)"/>
  </numFmts>
  <fonts count="67">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sz val="14"/>
      <name val="Arial"/>
      <family val="2"/>
    </font>
    <font>
      <sz val="8.5"/>
      <name val="Arial"/>
      <family val="2"/>
    </font>
    <font>
      <i/>
      <sz val="10"/>
      <name val="Arial"/>
      <family val="2"/>
    </font>
    <font>
      <b/>
      <i/>
      <sz val="10"/>
      <name val="Arial"/>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7"/>
      <name val="Arial"/>
      <family val="2"/>
    </font>
    <font>
      <b/>
      <sz val="16"/>
      <color indexed="10"/>
      <name val="Arial"/>
      <family val="2"/>
    </font>
    <font>
      <sz val="10"/>
      <color indexed="30"/>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
      <b/>
      <sz val="10"/>
      <color rgb="FF00B050"/>
      <name val="Arial"/>
      <family val="2"/>
    </font>
    <font>
      <b/>
      <sz val="10"/>
      <color rgb="FFFF0000"/>
      <name val="Arial"/>
      <family val="2"/>
    </font>
    <font>
      <sz val="10"/>
      <color rgb="FFFF0000"/>
      <name val="Arial"/>
      <family val="2"/>
    </font>
    <font>
      <b/>
      <sz val="16"/>
      <color rgb="FFFF0000"/>
      <name val="Arial"/>
      <family val="2"/>
    </font>
    <font>
      <sz val="10"/>
      <color rgb="FF0070C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ck">
        <color rgb="FFFF0000"/>
      </left>
      <right style="thick">
        <color rgb="FFFF0000"/>
      </right>
      <top style="thick">
        <color rgb="FFFF0000"/>
      </top>
      <bottom style="thick">
        <color rgb="FFFF0000"/>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color indexed="63"/>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Border="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0" fontId="0" fillId="0" borderId="10" xfId="0" applyFill="1" applyBorder="1" applyAlignment="1">
      <alignment/>
    </xf>
    <xf numFmtId="2" fontId="0" fillId="35" borderId="10" xfId="0" applyNumberFormat="1" applyFill="1" applyBorder="1" applyAlignment="1">
      <alignment/>
    </xf>
    <xf numFmtId="0" fontId="6" fillId="0" borderId="0" xfId="0" applyFont="1" applyBorder="1" applyAlignment="1">
      <alignment/>
    </xf>
    <xf numFmtId="0" fontId="0" fillId="0" borderId="0" xfId="0" applyBorder="1" applyAlignment="1">
      <alignment horizontal="right"/>
    </xf>
    <xf numFmtId="0" fontId="0" fillId="0" borderId="0" xfId="0" applyFill="1" applyBorder="1" applyAlignment="1">
      <alignment/>
    </xf>
    <xf numFmtId="0" fontId="0" fillId="36" borderId="10" xfId="0" applyFill="1" applyBorder="1" applyAlignment="1">
      <alignment/>
    </xf>
    <xf numFmtId="0" fontId="0" fillId="0" borderId="17" xfId="0" applyFill="1" applyBorder="1" applyAlignment="1">
      <alignment/>
    </xf>
    <xf numFmtId="0" fontId="0" fillId="34" borderId="0" xfId="0" applyFill="1" applyAlignment="1">
      <alignment/>
    </xf>
    <xf numFmtId="0" fontId="0" fillId="0" borderId="20" xfId="0" applyBorder="1" applyAlignment="1">
      <alignment/>
    </xf>
    <xf numFmtId="0" fontId="0" fillId="0" borderId="15" xfId="0" applyFill="1"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Fill="1" applyAlignment="1">
      <alignment/>
    </xf>
    <xf numFmtId="0" fontId="0" fillId="0" borderId="0" xfId="0" applyFill="1" applyBorder="1"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0" fillId="0" borderId="19" xfId="0" applyBorder="1" applyAlignment="1">
      <alignment/>
    </xf>
    <xf numFmtId="0" fontId="0" fillId="0" borderId="0" xfId="0" applyBorder="1" applyAlignment="1">
      <alignment horizontal="left"/>
    </xf>
    <xf numFmtId="0" fontId="0" fillId="0" borderId="11" xfId="0" applyBorder="1" applyAlignment="1">
      <alignment/>
    </xf>
    <xf numFmtId="0" fontId="0" fillId="0" borderId="12" xfId="0" applyBorder="1" applyAlignment="1">
      <alignment/>
    </xf>
    <xf numFmtId="0" fontId="0" fillId="0" borderId="23" xfId="0" applyBorder="1" applyAlignment="1">
      <alignment/>
    </xf>
    <xf numFmtId="0" fontId="0" fillId="0" borderId="24" xfId="0" applyBorder="1" applyAlignment="1">
      <alignment/>
    </xf>
    <xf numFmtId="0" fontId="0" fillId="0" borderId="17" xfId="0" applyFont="1" applyFill="1" applyBorder="1" applyAlignment="1">
      <alignment/>
    </xf>
    <xf numFmtId="0" fontId="0" fillId="0" borderId="17" xfId="0" applyFill="1" applyBorder="1" applyAlignment="1">
      <alignment horizontal="left"/>
    </xf>
    <xf numFmtId="2"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20" xfId="0" applyFont="1" applyFill="1" applyBorder="1" applyAlignment="1">
      <alignment/>
    </xf>
    <xf numFmtId="2" fontId="0" fillId="0" borderId="20" xfId="0" applyNumberFormat="1" applyFont="1" applyFill="1" applyBorder="1" applyAlignment="1">
      <alignment/>
    </xf>
    <xf numFmtId="0" fontId="0" fillId="0" borderId="20" xfId="0" applyFont="1" applyFill="1" applyBorder="1" applyAlignment="1">
      <alignment/>
    </xf>
    <xf numFmtId="0" fontId="0" fillId="0" borderId="17" xfId="0" applyFont="1" applyFill="1" applyBorder="1" applyAlignment="1">
      <alignment/>
    </xf>
    <xf numFmtId="0" fontId="0" fillId="0" borderId="25" xfId="0" applyBorder="1" applyAlignment="1">
      <alignment/>
    </xf>
    <xf numFmtId="0" fontId="0" fillId="0" borderId="14" xfId="0" applyFont="1" applyFill="1" applyBorder="1" applyAlignment="1">
      <alignment/>
    </xf>
    <xf numFmtId="0" fontId="9" fillId="0" borderId="0" xfId="0" applyFont="1" applyFill="1" applyAlignment="1">
      <alignment/>
    </xf>
    <xf numFmtId="0" fontId="0" fillId="0" borderId="0" xfId="0" applyBorder="1" applyAlignment="1">
      <alignment vertical="top" wrapText="1"/>
    </xf>
    <xf numFmtId="0" fontId="2" fillId="34" borderId="0" xfId="0" applyFont="1" applyFill="1" applyBorder="1" applyAlignment="1">
      <alignment horizontal="center"/>
    </xf>
    <xf numFmtId="0" fontId="1" fillId="0" borderId="0" xfId="0" applyFont="1" applyBorder="1" applyAlignment="1">
      <alignment/>
    </xf>
    <xf numFmtId="0" fontId="7" fillId="0" borderId="0" xfId="0" applyFont="1" applyBorder="1" applyAlignment="1">
      <alignment horizontal="center"/>
    </xf>
    <xf numFmtId="0" fontId="7" fillId="0" borderId="22" xfId="0" applyFont="1" applyBorder="1" applyAlignment="1">
      <alignment/>
    </xf>
    <xf numFmtId="2" fontId="7" fillId="0" borderId="21" xfId="0" applyNumberFormat="1" applyFont="1" applyBorder="1" applyAlignment="1">
      <alignment/>
    </xf>
    <xf numFmtId="0" fontId="3" fillId="0" borderId="0" xfId="0" applyFont="1" applyBorder="1" applyAlignment="1">
      <alignment/>
    </xf>
    <xf numFmtId="0" fontId="6" fillId="0" borderId="14" xfId="0" applyFont="1" applyBorder="1" applyAlignment="1">
      <alignment/>
    </xf>
    <xf numFmtId="0" fontId="4" fillId="0" borderId="0" xfId="0" applyFont="1" applyFill="1" applyBorder="1" applyAlignment="1">
      <alignment horizontal="center"/>
    </xf>
    <xf numFmtId="0" fontId="0" fillId="0" borderId="0" xfId="0" applyFill="1" applyBorder="1" applyAlignment="1" applyProtection="1">
      <alignment horizontal="left"/>
      <protection/>
    </xf>
    <xf numFmtId="167" fontId="0" fillId="0" borderId="0" xfId="0" applyNumberFormat="1" applyFill="1" applyBorder="1" applyAlignment="1">
      <alignment horizontal="left"/>
    </xf>
    <xf numFmtId="0" fontId="5" fillId="0" borderId="0" xfId="0" applyFont="1" applyFill="1" applyBorder="1" applyAlignment="1">
      <alignment horizontal="center"/>
    </xf>
    <xf numFmtId="0" fontId="0" fillId="0" borderId="0" xfId="0" applyFill="1" applyBorder="1" applyAlignment="1">
      <alignment horizontal="center"/>
    </xf>
    <xf numFmtId="2" fontId="7" fillId="0" borderId="0" xfId="0"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center"/>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6" xfId="0" applyFill="1" applyBorder="1" applyAlignment="1" applyProtection="1">
      <alignment/>
      <protection locked="0"/>
    </xf>
    <xf numFmtId="0" fontId="0" fillId="36" borderId="15" xfId="0" applyFill="1" applyBorder="1" applyAlignment="1" applyProtection="1">
      <alignment/>
      <protection locked="0"/>
    </xf>
    <xf numFmtId="0" fontId="0" fillId="0" borderId="0" xfId="0" applyFont="1" applyFill="1" applyBorder="1" applyAlignment="1" applyProtection="1">
      <alignment/>
      <protection/>
    </xf>
    <xf numFmtId="0" fontId="6"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xf>
    <xf numFmtId="0" fontId="0" fillId="0" borderId="0" xfId="0" applyBorder="1" applyAlignment="1" applyProtection="1">
      <alignment/>
      <protection locked="0"/>
    </xf>
    <xf numFmtId="0" fontId="0" fillId="0" borderId="0" xfId="0" applyBorder="1" applyAlignment="1" applyProtection="1">
      <alignment vertical="top"/>
      <protection locked="0"/>
    </xf>
    <xf numFmtId="0" fontId="0" fillId="0" borderId="0" xfId="0" applyFont="1" applyFill="1" applyBorder="1" applyAlignment="1">
      <alignment horizontal="left"/>
    </xf>
    <xf numFmtId="0" fontId="0" fillId="0" borderId="0" xfId="0" applyFont="1" applyBorder="1" applyAlignment="1">
      <alignment horizontal="left"/>
    </xf>
    <xf numFmtId="0" fontId="0" fillId="0" borderId="0" xfId="0" applyAlignment="1">
      <alignment horizontal="left"/>
    </xf>
    <xf numFmtId="0" fontId="0" fillId="0" borderId="0" xfId="0" applyFont="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protection locked="0"/>
    </xf>
    <xf numFmtId="0" fontId="61" fillId="37" borderId="0" xfId="0" applyFont="1" applyFill="1" applyAlignment="1">
      <alignment/>
    </xf>
    <xf numFmtId="0" fontId="61" fillId="37" borderId="0" xfId="0" applyFont="1" applyFill="1" applyAlignment="1">
      <alignment horizontal="left"/>
    </xf>
    <xf numFmtId="0" fontId="0" fillId="38" borderId="0" xfId="0" applyFill="1" applyAlignment="1">
      <alignment/>
    </xf>
    <xf numFmtId="0" fontId="62"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63" fillId="0" borderId="27" xfId="0" applyFont="1" applyFill="1" applyBorder="1" applyAlignment="1" applyProtection="1">
      <alignment/>
      <protection/>
    </xf>
    <xf numFmtId="0" fontId="0" fillId="0" borderId="28" xfId="0" applyFill="1" applyBorder="1" applyAlignment="1" applyProtection="1">
      <alignment/>
      <protection/>
    </xf>
    <xf numFmtId="0" fontId="63" fillId="0" borderId="28" xfId="0" applyFont="1"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horizontal="left" indent="1"/>
      <protection/>
    </xf>
    <xf numFmtId="0" fontId="0" fillId="0" borderId="31" xfId="0" applyFill="1" applyBorder="1" applyAlignment="1" applyProtection="1">
      <alignment/>
      <protection/>
    </xf>
    <xf numFmtId="0" fontId="15" fillId="0" borderId="30" xfId="0" applyFont="1" applyFill="1" applyBorder="1" applyAlignment="1" applyProtection="1">
      <alignment horizontal="left" indent="1"/>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63" fillId="0" borderId="0" xfId="0" applyFont="1" applyFill="1" applyBorder="1" applyAlignment="1" applyProtection="1">
      <alignment/>
      <protection locked="0"/>
    </xf>
    <xf numFmtId="0" fontId="63" fillId="0" borderId="0" xfId="0" applyFont="1" applyFill="1" applyBorder="1" applyAlignment="1" applyProtection="1">
      <alignment/>
      <protection/>
    </xf>
    <xf numFmtId="0" fontId="64" fillId="0" borderId="13" xfId="0" applyFont="1" applyBorder="1" applyAlignment="1">
      <alignment/>
    </xf>
    <xf numFmtId="0" fontId="0" fillId="0" borderId="0" xfId="0" applyAlignment="1">
      <alignment vertical="center"/>
    </xf>
    <xf numFmtId="0" fontId="0" fillId="33" borderId="35" xfId="0" applyFill="1" applyBorder="1" applyAlignment="1" applyProtection="1">
      <alignment/>
      <protection locked="0"/>
    </xf>
    <xf numFmtId="0" fontId="1" fillId="0" borderId="0" xfId="0" applyFont="1" applyAlignment="1">
      <alignment/>
    </xf>
    <xf numFmtId="0" fontId="0" fillId="0" borderId="0" xfId="0" applyFont="1" applyBorder="1" applyAlignment="1">
      <alignment wrapText="1"/>
    </xf>
    <xf numFmtId="0" fontId="0" fillId="0" borderId="36" xfId="0" applyBorder="1" applyAlignment="1">
      <alignment/>
    </xf>
    <xf numFmtId="0" fontId="0" fillId="0" borderId="37" xfId="0" applyFill="1" applyBorder="1" applyAlignment="1">
      <alignment/>
    </xf>
    <xf numFmtId="0" fontId="0" fillId="0" borderId="38" xfId="0" applyBorder="1" applyAlignment="1">
      <alignment/>
    </xf>
    <xf numFmtId="0" fontId="0" fillId="0" borderId="39" xfId="0" applyFill="1" applyBorder="1" applyAlignment="1">
      <alignment/>
    </xf>
    <xf numFmtId="0" fontId="0" fillId="0" borderId="40" xfId="0" applyBorder="1" applyAlignment="1">
      <alignment/>
    </xf>
    <xf numFmtId="0" fontId="0" fillId="0" borderId="41" xfId="0" applyFill="1" applyBorder="1" applyAlignment="1">
      <alignment/>
    </xf>
    <xf numFmtId="0" fontId="65" fillId="38" borderId="0" xfId="0" applyFont="1" applyFill="1" applyBorder="1" applyAlignment="1" applyProtection="1">
      <alignment/>
      <protection locked="0"/>
    </xf>
    <xf numFmtId="0" fontId="0" fillId="0" borderId="26" xfId="0" applyBorder="1" applyAlignment="1">
      <alignment/>
    </xf>
    <xf numFmtId="0" fontId="63" fillId="0" borderId="0" xfId="0" applyFont="1" applyAlignment="1">
      <alignment horizontal="center"/>
    </xf>
    <xf numFmtId="0" fontId="63" fillId="0" borderId="42" xfId="0" applyFont="1" applyBorder="1" applyAlignment="1">
      <alignment/>
    </xf>
    <xf numFmtId="0" fontId="63" fillId="0" borderId="38" xfId="0" applyFont="1" applyBorder="1" applyAlignment="1">
      <alignment/>
    </xf>
    <xf numFmtId="0" fontId="0" fillId="0" borderId="0" xfId="0" applyAlignment="1">
      <alignment horizontal="left" vertical="top" wrapText="1"/>
    </xf>
    <xf numFmtId="0" fontId="0" fillId="0" borderId="0" xfId="0" applyBorder="1" applyAlignment="1">
      <alignment horizontal="left" vertical="center" wrapText="1"/>
    </xf>
    <xf numFmtId="0" fontId="0" fillId="39" borderId="22" xfId="0" applyFont="1" applyFill="1" applyBorder="1" applyAlignment="1" applyProtection="1">
      <alignment horizontal="center"/>
      <protection locked="0"/>
    </xf>
    <xf numFmtId="0" fontId="0" fillId="39" borderId="21" xfId="0" applyFont="1" applyFill="1" applyBorder="1" applyAlignment="1" applyProtection="1">
      <alignment horizontal="center"/>
      <protection locked="0"/>
    </xf>
    <xf numFmtId="0" fontId="0" fillId="0" borderId="0" xfId="0" applyBorder="1" applyAlignment="1">
      <alignment horizontal="left" vertical="top" wrapText="1"/>
    </xf>
    <xf numFmtId="0" fontId="0" fillId="0" borderId="43" xfId="0" applyBorder="1" applyAlignment="1">
      <alignment horizontal="left" vertical="top" wrapText="1"/>
    </xf>
    <xf numFmtId="0" fontId="4" fillId="36" borderId="44" xfId="0" applyFont="1" applyFill="1" applyBorder="1" applyAlignment="1">
      <alignment horizontal="center"/>
    </xf>
    <xf numFmtId="0" fontId="4" fillId="36" borderId="45" xfId="0" applyFont="1" applyFill="1" applyBorder="1" applyAlignment="1">
      <alignment horizontal="center"/>
    </xf>
    <xf numFmtId="0" fontId="4" fillId="36" borderId="46" xfId="0" applyFont="1" applyFill="1" applyBorder="1" applyAlignment="1">
      <alignment horizontal="center"/>
    </xf>
    <xf numFmtId="0" fontId="0" fillId="33" borderId="14"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47" xfId="0" applyFill="1" applyBorder="1" applyAlignment="1" applyProtection="1">
      <alignment horizontal="left"/>
      <protection locked="0"/>
    </xf>
    <xf numFmtId="0" fontId="0" fillId="33" borderId="48" xfId="0" applyFill="1" applyBorder="1" applyAlignment="1" applyProtection="1">
      <alignment horizontal="left"/>
      <protection locked="0"/>
    </xf>
    <xf numFmtId="0" fontId="0" fillId="33" borderId="49" xfId="0" applyFill="1" applyBorder="1" applyAlignment="1" applyProtection="1">
      <alignment horizontal="left"/>
      <protection locked="0"/>
    </xf>
    <xf numFmtId="0" fontId="0" fillId="33" borderId="11" xfId="0" applyNumberFormat="1" applyFill="1" applyBorder="1" applyAlignment="1" applyProtection="1">
      <alignment horizontal="center"/>
      <protection locked="0"/>
    </xf>
    <xf numFmtId="0" fontId="0" fillId="33" borderId="23" xfId="0" applyNumberFormat="1" applyFill="1" applyBorder="1" applyAlignment="1" applyProtection="1">
      <alignment horizontal="center"/>
      <protection locked="0"/>
    </xf>
    <xf numFmtId="0" fontId="0" fillId="40" borderId="19" xfId="0" applyFill="1" applyBorder="1" applyAlignment="1" applyProtection="1">
      <alignment horizontal="center"/>
      <protection locked="0"/>
    </xf>
    <xf numFmtId="0" fontId="0" fillId="40" borderId="26"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0" fillId="0" borderId="12" xfId="0" applyFill="1" applyBorder="1" applyAlignment="1">
      <alignment horizontal="left" vertical="center"/>
    </xf>
    <xf numFmtId="0" fontId="2" fillId="34" borderId="0" xfId="0" applyFont="1" applyFill="1" applyBorder="1" applyAlignment="1">
      <alignment horizontal="left" indent="15"/>
    </xf>
    <xf numFmtId="0" fontId="0" fillId="33" borderId="50" xfId="0" applyFill="1" applyBorder="1" applyAlignment="1" applyProtection="1">
      <alignment horizontal="left"/>
      <protection locked="0"/>
    </xf>
    <xf numFmtId="0" fontId="0" fillId="33" borderId="51" xfId="0" applyFill="1" applyBorder="1" applyAlignment="1" applyProtection="1">
      <alignment horizontal="left"/>
      <protection locked="0"/>
    </xf>
    <xf numFmtId="0" fontId="0" fillId="33" borderId="52" xfId="0" applyFill="1" applyBorder="1" applyAlignment="1" applyProtection="1">
      <alignment horizontal="left"/>
      <protection locked="0"/>
    </xf>
    <xf numFmtId="0" fontId="64" fillId="0" borderId="0" xfId="0" applyFont="1" applyAlignment="1">
      <alignment horizontal="right" indent="1"/>
    </xf>
    <xf numFmtId="0" fontId="64" fillId="0" borderId="15" xfId="0" applyFont="1" applyBorder="1" applyAlignment="1">
      <alignment horizontal="right" indent="1"/>
    </xf>
    <xf numFmtId="168" fontId="0" fillId="33" borderId="47" xfId="0" applyNumberFormat="1" applyFill="1" applyBorder="1" applyAlignment="1" applyProtection="1">
      <alignment horizontal="left"/>
      <protection locked="0"/>
    </xf>
    <xf numFmtId="168" fontId="0" fillId="33" borderId="48" xfId="0" applyNumberFormat="1" applyFill="1" applyBorder="1" applyAlignment="1" applyProtection="1">
      <alignment horizontal="left"/>
      <protection locked="0"/>
    </xf>
    <xf numFmtId="168" fontId="0" fillId="33" borderId="49" xfId="0" applyNumberFormat="1" applyFill="1" applyBorder="1" applyAlignment="1" applyProtection="1">
      <alignment horizontal="left"/>
      <protection locked="0"/>
    </xf>
    <xf numFmtId="0" fontId="0" fillId="36" borderId="47" xfId="0" applyFill="1" applyBorder="1" applyAlignment="1" applyProtection="1">
      <alignment horizontal="left"/>
      <protection locked="0"/>
    </xf>
    <xf numFmtId="0" fontId="0" fillId="36" borderId="48" xfId="0" applyFill="1" applyBorder="1" applyAlignment="1" applyProtection="1">
      <alignment horizontal="left"/>
      <protection locked="0"/>
    </xf>
    <xf numFmtId="0" fontId="0" fillId="36" borderId="49" xfId="0" applyFill="1" applyBorder="1" applyAlignment="1" applyProtection="1">
      <alignment horizontal="left"/>
      <protection locked="0"/>
    </xf>
    <xf numFmtId="167" fontId="0" fillId="33" borderId="53" xfId="0" applyNumberFormat="1" applyFill="1" applyBorder="1" applyAlignment="1" applyProtection="1">
      <alignment horizontal="left"/>
      <protection locked="0"/>
    </xf>
    <xf numFmtId="167" fontId="0" fillId="33" borderId="54" xfId="0" applyNumberFormat="1" applyFill="1" applyBorder="1" applyAlignment="1" applyProtection="1">
      <alignment horizontal="left"/>
      <protection locked="0"/>
    </xf>
    <xf numFmtId="167" fontId="0" fillId="33" borderId="55" xfId="0" applyNumberFormat="1" applyFill="1" applyBorder="1" applyAlignment="1" applyProtection="1">
      <alignment horizontal="left"/>
      <protection locked="0"/>
    </xf>
    <xf numFmtId="0" fontId="14" fillId="0" borderId="0" xfId="0" applyFont="1" applyAlignment="1">
      <alignment horizontal="center" vertical="center"/>
    </xf>
    <xf numFmtId="0" fontId="0" fillId="33" borderId="47" xfId="0"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49" xfId="0" applyFill="1" applyBorder="1" applyAlignment="1" applyProtection="1">
      <alignment horizontal="center"/>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5" fillId="34" borderId="19" xfId="0" applyFont="1" applyFill="1" applyBorder="1" applyAlignment="1">
      <alignment horizontal="center"/>
    </xf>
    <xf numFmtId="0" fontId="5" fillId="34" borderId="26" xfId="0" applyFont="1" applyFill="1" applyBorder="1" applyAlignment="1">
      <alignment horizontal="center"/>
    </xf>
    <xf numFmtId="0" fontId="1" fillId="0" borderId="0" xfId="0" applyFont="1" applyFill="1" applyBorder="1" applyAlignment="1">
      <alignment horizontal="left"/>
    </xf>
    <xf numFmtId="0" fontId="0" fillId="40" borderId="10" xfId="0" applyFill="1" applyBorder="1" applyAlignment="1" applyProtection="1">
      <alignment horizontal="center"/>
      <protection locked="0"/>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0" borderId="10" xfId="0" applyBorder="1" applyAlignment="1">
      <alignment horizontal="left"/>
    </xf>
    <xf numFmtId="0" fontId="0" fillId="33" borderId="10" xfId="0" applyFill="1" applyBorder="1" applyAlignment="1" applyProtection="1">
      <alignment horizontal="left"/>
      <protection locked="0"/>
    </xf>
    <xf numFmtId="0" fontId="0" fillId="36" borderId="16" xfId="0" applyFill="1" applyBorder="1" applyAlignment="1" applyProtection="1">
      <alignment horizontal="left"/>
      <protection locked="0"/>
    </xf>
    <xf numFmtId="0" fontId="0" fillId="36" borderId="20" xfId="0" applyFill="1" applyBorder="1" applyAlignment="1" applyProtection="1">
      <alignment horizontal="left"/>
      <protection locked="0"/>
    </xf>
    <xf numFmtId="0" fontId="0" fillId="36" borderId="21" xfId="0" applyFill="1" applyBorder="1" applyAlignment="1" applyProtection="1">
      <alignment horizontal="left"/>
      <protection locked="0"/>
    </xf>
    <xf numFmtId="0" fontId="0" fillId="33"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10" fillId="34" borderId="0" xfId="0" applyFont="1" applyFill="1" applyAlignment="1">
      <alignment horizontal="center"/>
    </xf>
    <xf numFmtId="0" fontId="4" fillId="36" borderId="44"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56" xfId="0" applyFont="1" applyFill="1" applyBorder="1" applyAlignment="1" applyProtection="1">
      <alignment horizontal="center" vertical="center"/>
      <protection locked="0"/>
    </xf>
    <xf numFmtId="0" fontId="12" fillId="36" borderId="57" xfId="0" applyFont="1" applyFill="1" applyBorder="1" applyAlignment="1" applyProtection="1">
      <alignment horizontal="center" vertical="center"/>
      <protection locked="0"/>
    </xf>
    <xf numFmtId="0" fontId="12" fillId="36" borderId="58" xfId="0" applyFont="1" applyFill="1" applyBorder="1" applyAlignment="1" applyProtection="1">
      <alignment horizontal="center" vertical="center"/>
      <protection locked="0"/>
    </xf>
    <xf numFmtId="0" fontId="12" fillId="36" borderId="59" xfId="0" applyFont="1" applyFill="1" applyBorder="1" applyAlignment="1" applyProtection="1">
      <alignment horizontal="center" vertical="center"/>
      <protection locked="0"/>
    </xf>
    <xf numFmtId="0" fontId="12" fillId="36" borderId="60" xfId="0" applyFont="1" applyFill="1" applyBorder="1" applyAlignment="1" applyProtection="1">
      <alignment horizontal="center" vertical="center"/>
      <protection locked="0"/>
    </xf>
    <xf numFmtId="0" fontId="12" fillId="36" borderId="61" xfId="0" applyFont="1" applyFill="1" applyBorder="1" applyAlignment="1" applyProtection="1">
      <alignment horizontal="center" vertical="center"/>
      <protection locked="0"/>
    </xf>
    <xf numFmtId="0" fontId="13" fillId="19" borderId="56" xfId="0" applyFont="1" applyFill="1" applyBorder="1" applyAlignment="1">
      <alignment horizontal="center" vertical="center"/>
    </xf>
    <xf numFmtId="0" fontId="13" fillId="19" borderId="57" xfId="0" applyFont="1" applyFill="1" applyBorder="1" applyAlignment="1">
      <alignment horizontal="center" vertical="center"/>
    </xf>
    <xf numFmtId="0" fontId="13" fillId="19" borderId="58" xfId="0" applyFont="1" applyFill="1" applyBorder="1" applyAlignment="1">
      <alignment horizontal="center" vertical="center"/>
    </xf>
    <xf numFmtId="0" fontId="13" fillId="19" borderId="59" xfId="0" applyFont="1" applyFill="1" applyBorder="1" applyAlignment="1">
      <alignment horizontal="center" vertical="center"/>
    </xf>
    <xf numFmtId="0" fontId="13" fillId="19" borderId="60" xfId="0" applyFont="1" applyFill="1" applyBorder="1" applyAlignment="1">
      <alignment horizontal="center" vertical="center"/>
    </xf>
    <xf numFmtId="0" fontId="13" fillId="19" borderId="61" xfId="0" applyFont="1" applyFill="1" applyBorder="1" applyAlignment="1">
      <alignment horizontal="center" vertical="center"/>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15" xfId="0" applyBorder="1" applyAlignment="1">
      <alignment horizontal="left" vertical="top" wrapText="1"/>
    </xf>
    <xf numFmtId="0" fontId="66" fillId="0" borderId="14"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15" xfId="0" applyFont="1" applyBorder="1" applyAlignment="1" applyProtection="1">
      <alignment horizontal="left" vertical="top" wrapText="1"/>
      <protection/>
    </xf>
    <xf numFmtId="0" fontId="66" fillId="0" borderId="16" xfId="0" applyFont="1" applyBorder="1" applyAlignment="1" applyProtection="1">
      <alignment horizontal="left" vertical="top" wrapText="1"/>
      <protection/>
    </xf>
    <xf numFmtId="0" fontId="66" fillId="0" borderId="17" xfId="0" applyFont="1" applyBorder="1" applyAlignment="1" applyProtection="1">
      <alignment horizontal="left" vertical="top" wrapText="1"/>
      <protection/>
    </xf>
    <xf numFmtId="0" fontId="66" fillId="0" borderId="18" xfId="0" applyFont="1" applyBorder="1" applyAlignment="1" applyProtection="1">
      <alignment horizontal="left" vertical="top" wrapText="1"/>
      <protection/>
    </xf>
    <xf numFmtId="0" fontId="6" fillId="0" borderId="1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3" xfId="0" applyFont="1" applyBorder="1" applyAlignment="1">
      <alignment horizontal="left" wrapText="1"/>
    </xf>
    <xf numFmtId="0" fontId="0" fillId="0" borderId="17" xfId="0" applyFont="1" applyBorder="1" applyAlignment="1">
      <alignment horizontal="left" wrapText="1"/>
    </xf>
    <xf numFmtId="0" fontId="1" fillId="0" borderId="62" xfId="0" applyFont="1" applyBorder="1" applyAlignment="1">
      <alignment horizontal="center" vertical="center" textRotation="90"/>
    </xf>
    <xf numFmtId="0" fontId="1" fillId="0" borderId="63" xfId="0" applyFont="1" applyBorder="1" applyAlignment="1">
      <alignment horizontal="center" vertical="center" textRotation="90"/>
    </xf>
    <xf numFmtId="0" fontId="1" fillId="0" borderId="64" xfId="0" applyFont="1" applyBorder="1" applyAlignment="1">
      <alignment horizontal="center" vertical="center" textRotation="90"/>
    </xf>
    <xf numFmtId="0" fontId="1" fillId="0" borderId="62"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0" fontId="1" fillId="0" borderId="64" xfId="0" applyFont="1" applyBorder="1" applyAlignment="1">
      <alignment horizontal="center" vertical="center" textRotation="9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13">
    <dxf>
      <fill>
        <patternFill>
          <bgColor rgb="FFCCFFCC"/>
        </patternFill>
      </fill>
      <border>
        <left style="thin"/>
        <right style="thin"/>
        <top style="thin"/>
        <bottom style="thin"/>
      </border>
    </dxf>
    <dxf>
      <font>
        <b/>
        <i val="0"/>
        <color rgb="FFFF0000"/>
      </font>
      <fill>
        <patternFill>
          <bgColor theme="8" tint="0.5999600291252136"/>
        </patternFill>
      </fill>
      <border>
        <left style="thin"/>
        <right style="thin"/>
        <top style="thin"/>
        <bottom style="thin"/>
      </border>
    </dxf>
    <dxf>
      <fill>
        <patternFill>
          <bgColor rgb="FFCCFFCC"/>
        </patternFill>
      </fill>
      <border>
        <left style="thin"/>
        <right style="thin"/>
        <top style="thin"/>
        <bottom style="thin"/>
      </border>
    </dxf>
    <dxf>
      <font>
        <b/>
        <i val="0"/>
        <color theme="5" tint="-0.4999699890613556"/>
      </font>
      <fill>
        <patternFill>
          <bgColor theme="5" tint="0.3999499976634979"/>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ont>
        <b/>
        <i val="0"/>
        <color theme="5" tint="-0.4999699890613556"/>
      </font>
      <fill>
        <patternFill>
          <bgColor theme="5" tint="0.3999499976634979"/>
        </patternFill>
      </fill>
      <border>
        <left style="thin">
          <color rgb="FF000000"/>
        </left>
        <right style="thin">
          <color rgb="FF000000"/>
        </right>
        <top style="thin"/>
        <bottom style="thin">
          <color rgb="FF000000"/>
        </bottom>
      </border>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2</xdr:row>
      <xdr:rowOff>47625</xdr:rowOff>
    </xdr:from>
    <xdr:to>
      <xdr:col>2</xdr:col>
      <xdr:colOff>885825</xdr:colOff>
      <xdr:row>6</xdr:row>
      <xdr:rowOff>104775</xdr:rowOff>
    </xdr:to>
    <xdr:pic>
      <xdr:nvPicPr>
        <xdr:cNvPr id="1" name="Picture 1" descr="FLAMME 2"/>
        <xdr:cNvPicPr preferRelativeResize="1">
          <a:picLocks noChangeAspect="1"/>
        </xdr:cNvPicPr>
      </xdr:nvPicPr>
      <xdr:blipFill>
        <a:blip r:embed="rId1"/>
        <a:stretch>
          <a:fillRect/>
        </a:stretch>
      </xdr:blipFill>
      <xdr:spPr>
        <a:xfrm>
          <a:off x="1057275" y="542925"/>
          <a:ext cx="1257300" cy="704850"/>
        </a:xfrm>
        <a:prstGeom prst="rect">
          <a:avLst/>
        </a:prstGeom>
        <a:noFill/>
        <a:ln w="9525" cmpd="sng">
          <a:noFill/>
        </a:ln>
      </xdr:spPr>
    </xdr:pic>
    <xdr:clientData/>
  </xdr:twoCellAnchor>
  <xdr:twoCellAnchor editAs="oneCell">
    <xdr:from>
      <xdr:col>7</xdr:col>
      <xdr:colOff>171450</xdr:colOff>
      <xdr:row>2</xdr:row>
      <xdr:rowOff>47625</xdr:rowOff>
    </xdr:from>
    <xdr:to>
      <xdr:col>8</xdr:col>
      <xdr:colOff>523875</xdr:colOff>
      <xdr:row>6</xdr:row>
      <xdr:rowOff>152400</xdr:rowOff>
    </xdr:to>
    <xdr:pic>
      <xdr:nvPicPr>
        <xdr:cNvPr id="2" name="il_fi" descr="IRC_Logo"/>
        <xdr:cNvPicPr preferRelativeResize="1">
          <a:picLocks noChangeAspect="1"/>
        </xdr:cNvPicPr>
      </xdr:nvPicPr>
      <xdr:blipFill>
        <a:blip r:embed="rId2"/>
        <a:stretch>
          <a:fillRect/>
        </a:stretch>
      </xdr:blipFill>
      <xdr:spPr>
        <a:xfrm>
          <a:off x="6457950" y="542925"/>
          <a:ext cx="11144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334"/>
  <sheetViews>
    <sheetView showGridLines="0" tabSelected="1" zoomScale="81" zoomScaleNormal="81" zoomScaleSheetLayoutView="100" zoomScalePageLayoutView="0" workbookViewId="0" topLeftCell="A1">
      <selection activeCell="F10" sqref="F10:I11"/>
    </sheetView>
  </sheetViews>
  <sheetFormatPr defaultColWidth="9.140625" defaultRowHeight="12.75"/>
  <cols>
    <col min="1" max="1" width="3.140625" style="0" customWidth="1"/>
    <col min="2" max="2" width="18.28125" style="0" customWidth="1"/>
    <col min="3" max="3" width="13.57421875" style="0" customWidth="1"/>
    <col min="4" max="4" width="11.421875" style="0" customWidth="1"/>
    <col min="5" max="5" width="19.00390625" style="0" customWidth="1"/>
    <col min="6" max="6" width="21.28125" style="0" customWidth="1"/>
    <col min="7" max="7" width="7.57421875" style="0" customWidth="1"/>
    <col min="8" max="8" width="11.421875" style="0" customWidth="1"/>
    <col min="9" max="9" width="21.00390625" style="0" customWidth="1"/>
    <col min="10" max="10" width="1.421875" style="31" customWidth="1"/>
    <col min="11" max="11" width="8.8515625" style="0" customWidth="1"/>
    <col min="12" max="12" width="7.7109375" style="0" bestFit="1" customWidth="1"/>
    <col min="13" max="13" width="11.421875" style="0" customWidth="1"/>
    <col min="14" max="14" width="4.00390625" style="0" customWidth="1"/>
    <col min="15" max="15" width="14.421875" style="0" customWidth="1"/>
    <col min="16" max="16" width="19.140625" style="0" customWidth="1"/>
    <col min="17" max="17" width="22.28125" style="0" customWidth="1"/>
    <col min="18" max="18" width="11.421875" style="0" customWidth="1"/>
    <col min="19" max="19" width="5.28125" style="31" customWidth="1"/>
    <col min="20" max="20" width="3.421875" style="56" customWidth="1"/>
    <col min="21" max="25" width="11.421875" style="56" customWidth="1"/>
    <col min="26" max="30" width="11.421875" style="31" customWidth="1"/>
    <col min="31" max="16384" width="11.421875" style="0" customWidth="1"/>
  </cols>
  <sheetData>
    <row r="1" spans="1:12" ht="26.25" customHeight="1">
      <c r="A1" s="151" t="str">
        <f>F10</f>
        <v>IRC 2019 Amendment form </v>
      </c>
      <c r="B1" s="151"/>
      <c r="C1" s="151"/>
      <c r="D1" s="151"/>
      <c r="E1" s="151"/>
      <c r="F1" s="151"/>
      <c r="G1" s="151"/>
      <c r="H1" s="151"/>
      <c r="I1" s="151"/>
      <c r="J1" s="58"/>
      <c r="K1" s="197" t="str">
        <f>IF($G$133=1,"R",IF($G$133=2,Feuil2!$K$2,Feuil2!$L$2))</f>
        <v>A</v>
      </c>
      <c r="L1" s="197"/>
    </row>
    <row r="2" spans="1:12" ht="12.75">
      <c r="A2" s="25"/>
      <c r="B2" s="1"/>
      <c r="K2" s="197"/>
      <c r="L2" s="197"/>
    </row>
    <row r="3" spans="1:12" ht="12.75">
      <c r="A3" s="25"/>
      <c r="K3" s="197"/>
      <c r="L3" s="197"/>
    </row>
    <row r="4" spans="1:12" ht="12.75">
      <c r="A4" s="25"/>
      <c r="K4" s="197"/>
      <c r="L4" s="197"/>
    </row>
    <row r="5" spans="1:12" ht="12.75">
      <c r="A5" s="25"/>
      <c r="C5" s="155" t="str">
        <f>Feuil2!M2</f>
        <v>Please select language</v>
      </c>
      <c r="D5" s="155"/>
      <c r="E5" s="156"/>
      <c r="F5" s="77" t="s">
        <v>154</v>
      </c>
      <c r="K5" s="197"/>
      <c r="L5" s="197"/>
    </row>
    <row r="6" spans="1:12" ht="12.75">
      <c r="A6" s="25"/>
      <c r="K6" s="197"/>
      <c r="L6" s="197"/>
    </row>
    <row r="7" spans="1:6" ht="12.75">
      <c r="A7" s="25"/>
      <c r="E7" s="6"/>
      <c r="F7" t="str">
        <f>Feuil2!E2</f>
        <v>To be completed</v>
      </c>
    </row>
    <row r="8" spans="1:6" ht="12.75">
      <c r="A8" s="25"/>
      <c r="E8" s="23"/>
      <c r="F8" t="str">
        <f>Feuil2!F2</f>
        <v>Scroll-down menu</v>
      </c>
    </row>
    <row r="9" spans="1:5" ht="13.5" thickBot="1">
      <c r="A9" s="25"/>
      <c r="E9" s="22"/>
    </row>
    <row r="10" spans="1:12" ht="12.75" customHeight="1" thickTop="1">
      <c r="A10" s="25"/>
      <c r="C10" s="211" t="str">
        <f>Feuil2!G2</f>
        <v>Operation type :</v>
      </c>
      <c r="D10" s="212"/>
      <c r="E10" s="213"/>
      <c r="F10" s="205" t="s">
        <v>336</v>
      </c>
      <c r="G10" s="206"/>
      <c r="H10" s="206"/>
      <c r="I10" s="207"/>
      <c r="L10" s="35"/>
    </row>
    <row r="11" spans="1:18" ht="12.75" customHeight="1" thickBot="1">
      <c r="A11" s="25"/>
      <c r="C11" s="214"/>
      <c r="D11" s="215"/>
      <c r="E11" s="216"/>
      <c r="F11" s="208"/>
      <c r="G11" s="209"/>
      <c r="H11" s="209"/>
      <c r="I11" s="210"/>
      <c r="L11" s="133"/>
      <c r="M11" s="133"/>
      <c r="N11" s="133"/>
      <c r="O11" s="133"/>
      <c r="P11" s="133"/>
      <c r="Q11" s="133"/>
      <c r="R11" s="133"/>
    </row>
    <row r="12" spans="1:18" ht="14.25" thickBot="1" thickTop="1">
      <c r="A12" s="25"/>
      <c r="L12" s="133"/>
      <c r="M12" s="133"/>
      <c r="N12" s="133"/>
      <c r="O12" s="133"/>
      <c r="P12" s="133"/>
      <c r="Q12" s="133"/>
      <c r="R12" s="133"/>
    </row>
    <row r="13" spans="1:18" ht="16.5" thickBot="1">
      <c r="A13" s="25"/>
      <c r="C13" s="135" t="str">
        <f>Feuil2!N2</f>
        <v>YACHT &amp; OWNER</v>
      </c>
      <c r="D13" s="136"/>
      <c r="E13" s="136"/>
      <c r="F13" s="136"/>
      <c r="G13" s="136"/>
      <c r="H13" s="136"/>
      <c r="I13" s="137"/>
      <c r="J13" s="65"/>
      <c r="L13" s="133"/>
      <c r="M13" s="133"/>
      <c r="N13" s="133"/>
      <c r="O13" s="133"/>
      <c r="P13" s="133"/>
      <c r="Q13" s="133"/>
      <c r="R13" s="133"/>
    </row>
    <row r="14" spans="1:10" ht="5.25" customHeight="1">
      <c r="A14" s="25"/>
      <c r="C14" s="5"/>
      <c r="D14" s="5"/>
      <c r="E14" s="5"/>
      <c r="F14" s="5"/>
      <c r="G14" s="5"/>
      <c r="H14" s="5"/>
      <c r="I14" s="5"/>
      <c r="J14" s="65"/>
    </row>
    <row r="15" spans="1:19" ht="13.5" thickBot="1">
      <c r="A15" s="25"/>
      <c r="C15" s="4" t="str">
        <f>Feuil2!O2</f>
        <v>Yacht name :</v>
      </c>
      <c r="F15" s="152"/>
      <c r="G15" s="153"/>
      <c r="H15" s="153"/>
      <c r="I15" s="154"/>
      <c r="J15" s="66"/>
      <c r="L15" s="111" t="str">
        <f>Feuil2!E65</f>
        <v>NEW in 2018 - Boats with lifting foils</v>
      </c>
      <c r="M15" s="99"/>
      <c r="N15" s="112"/>
      <c r="O15" s="112"/>
      <c r="P15" s="98"/>
      <c r="Q15" s="98"/>
      <c r="R15" s="98"/>
      <c r="S15" s="99"/>
    </row>
    <row r="16" spans="1:19" ht="12.75" customHeight="1">
      <c r="A16" s="25"/>
      <c r="C16" s="4" t="str">
        <f>Feuil2!P2</f>
        <v>Design :</v>
      </c>
      <c r="F16" s="141"/>
      <c r="G16" s="142"/>
      <c r="H16" s="142"/>
      <c r="I16" s="143"/>
      <c r="J16" s="32"/>
      <c r="L16" s="101"/>
      <c r="M16" s="102"/>
      <c r="N16" s="103"/>
      <c r="O16" s="103"/>
      <c r="P16" s="102"/>
      <c r="Q16" s="102"/>
      <c r="R16" s="102"/>
      <c r="S16" s="104"/>
    </row>
    <row r="17" spans="1:19" ht="12.75" customHeight="1">
      <c r="A17" s="25"/>
      <c r="C17" s="4" t="str">
        <f>Feuil2!Q2</f>
        <v>Sail number :</v>
      </c>
      <c r="F17" s="141"/>
      <c r="G17" s="142"/>
      <c r="H17" s="142"/>
      <c r="I17" s="143"/>
      <c r="J17" s="32"/>
      <c r="L17" s="105" t="str">
        <f>Feuil2!F65</f>
        <v>Is the boat fitted with foils that create lift?</v>
      </c>
      <c r="M17" s="100"/>
      <c r="N17" s="100"/>
      <c r="O17" s="100"/>
      <c r="P17" s="100"/>
      <c r="Q17" s="131" t="s">
        <v>132</v>
      </c>
      <c r="R17" s="132"/>
      <c r="S17" s="106"/>
    </row>
    <row r="18" spans="1:19" ht="12.75">
      <c r="A18" s="25"/>
      <c r="C18" s="4" t="str">
        <f>Feuil2!R2</f>
        <v>Number of the last valid IRC certificate :</v>
      </c>
      <c r="F18" s="141"/>
      <c r="G18" s="142"/>
      <c r="H18" s="142"/>
      <c r="I18" s="143"/>
      <c r="J18" s="32"/>
      <c r="L18" s="105"/>
      <c r="M18" s="100"/>
      <c r="N18" s="100"/>
      <c r="O18" s="100"/>
      <c r="P18" s="100"/>
      <c r="Q18" s="100"/>
      <c r="R18" s="100"/>
      <c r="S18" s="106"/>
    </row>
    <row r="19" spans="1:19" ht="12.75" customHeight="1">
      <c r="A19" s="25"/>
      <c r="C19" s="4" t="str">
        <f>Feuil2!S2</f>
        <v>Year of the last valid certificate :</v>
      </c>
      <c r="F19" s="160" t="s">
        <v>132</v>
      </c>
      <c r="G19" s="161"/>
      <c r="H19" s="161"/>
      <c r="I19" s="162"/>
      <c r="J19" s="32"/>
      <c r="L19" s="107" t="str">
        <f>Feuil2!J65</f>
        <v>If yes, your Rating Authority may contact you for more information and measurements</v>
      </c>
      <c r="M19" s="100"/>
      <c r="N19" s="100"/>
      <c r="O19" s="100"/>
      <c r="P19" s="100"/>
      <c r="Q19" s="100"/>
      <c r="R19" s="100"/>
      <c r="S19" s="106"/>
    </row>
    <row r="20" spans="1:19" ht="13.5" thickBot="1">
      <c r="A20" s="25"/>
      <c r="C20" s="4" t="str">
        <f>Feuil2!T2</f>
        <v>Owner's surname and first name:</v>
      </c>
      <c r="F20" s="141"/>
      <c r="G20" s="142"/>
      <c r="H20" s="142"/>
      <c r="I20" s="143"/>
      <c r="J20" s="32"/>
      <c r="L20" s="108"/>
      <c r="M20" s="109"/>
      <c r="N20" s="109"/>
      <c r="O20" s="109"/>
      <c r="P20" s="109"/>
      <c r="Q20" s="109"/>
      <c r="R20" s="109"/>
      <c r="S20" s="110"/>
    </row>
    <row r="21" spans="1:19" ht="12.75">
      <c r="A21" s="25"/>
      <c r="C21" s="4" t="str">
        <f>Feuil2!U2</f>
        <v>Address :</v>
      </c>
      <c r="F21" s="138"/>
      <c r="G21" s="139"/>
      <c r="H21" s="139"/>
      <c r="I21" s="140"/>
      <c r="J21" s="32"/>
      <c r="L21" s="100"/>
      <c r="M21" s="100"/>
      <c r="N21" s="100"/>
      <c r="O21" s="100"/>
      <c r="P21" s="100"/>
      <c r="Q21" s="100"/>
      <c r="R21" s="100"/>
      <c r="S21" s="100"/>
    </row>
    <row r="22" spans="1:10" ht="12.75">
      <c r="A22" s="25"/>
      <c r="F22" s="138"/>
      <c r="G22" s="139"/>
      <c r="H22" s="139"/>
      <c r="I22" s="140"/>
      <c r="J22" s="32"/>
    </row>
    <row r="23" spans="1:10" ht="12.75" customHeight="1">
      <c r="A23" s="25"/>
      <c r="F23" s="138"/>
      <c r="G23" s="139"/>
      <c r="H23" s="139"/>
      <c r="I23" s="140"/>
      <c r="J23" s="32"/>
    </row>
    <row r="24" spans="1:15" ht="20.25">
      <c r="A24" s="25"/>
      <c r="F24" s="28" t="str">
        <f>Feuil2!V2</f>
        <v>Town :</v>
      </c>
      <c r="G24" s="141"/>
      <c r="H24" s="142"/>
      <c r="I24" s="143"/>
      <c r="J24" s="32"/>
      <c r="L24" s="124" t="str">
        <f>Feuil2!E74</f>
        <v>NEW in 2019</v>
      </c>
      <c r="M24" s="96"/>
      <c r="N24" s="96"/>
      <c r="O24" s="96"/>
    </row>
    <row r="25" spans="1:10" ht="13.5" thickBot="1">
      <c r="A25" s="25"/>
      <c r="F25" s="28" t="str">
        <f>Feuil2!W2</f>
        <v>Post code :</v>
      </c>
      <c r="G25" s="157"/>
      <c r="H25" s="158"/>
      <c r="I25" s="159"/>
      <c r="J25" s="32"/>
    </row>
    <row r="26" spans="1:19" ht="13.5" thickTop="1">
      <c r="A26" s="25"/>
      <c r="F26" s="28" t="str">
        <f>Feuil2!X2</f>
        <v>Country :</v>
      </c>
      <c r="G26" s="167"/>
      <c r="H26" s="168"/>
      <c r="I26" s="169"/>
      <c r="J26" s="32"/>
      <c r="L26" s="127" t="str">
        <f>Feuil2!F74</f>
        <v>• IRC 21.6.1: number of spinnakers on board While Racing</v>
      </c>
      <c r="M26" s="118"/>
      <c r="N26" s="118"/>
      <c r="O26" s="118"/>
      <c r="P26" s="118"/>
      <c r="Q26" s="118"/>
      <c r="R26" s="118"/>
      <c r="S26" s="119"/>
    </row>
    <row r="27" spans="1:19" ht="12.75">
      <c r="A27" s="25"/>
      <c r="C27" t="str">
        <f>Feuil2!Y2</f>
        <v>Phone number :</v>
      </c>
      <c r="F27" s="163"/>
      <c r="G27" s="164"/>
      <c r="H27" s="164"/>
      <c r="I27" s="165"/>
      <c r="J27" s="67"/>
      <c r="L27" s="120"/>
      <c r="M27" s="130" t="str">
        <f>Feuil2!G74</f>
        <v>IRC Rule 2019 adjusts the TCC according to the number of spinnakers on board While Racing, even if less than 3.</v>
      </c>
      <c r="N27" s="130"/>
      <c r="O27" s="130"/>
      <c r="P27" s="130"/>
      <c r="Q27" s="130"/>
      <c r="R27" s="130"/>
      <c r="S27" s="121"/>
    </row>
    <row r="28" spans="1:27" ht="12.75" customHeight="1">
      <c r="A28" s="25"/>
      <c r="C28" t="str">
        <f>Feuil2!Z2</f>
        <v>Mail (required) :</v>
      </c>
      <c r="F28" s="170"/>
      <c r="G28" s="171"/>
      <c r="H28" s="171"/>
      <c r="I28" s="172"/>
      <c r="J28" s="32"/>
      <c r="L28" s="120"/>
      <c r="M28" s="130"/>
      <c r="N28" s="130"/>
      <c r="O28" s="130"/>
      <c r="P28" s="130"/>
      <c r="Q28" s="130"/>
      <c r="R28" s="130"/>
      <c r="S28" s="121"/>
      <c r="V28" s="129"/>
      <c r="W28" s="129"/>
      <c r="X28" s="129"/>
      <c r="Y28" s="129"/>
      <c r="Z28" s="129"/>
      <c r="AA28" s="129"/>
    </row>
    <row r="29" spans="1:27" ht="12.75">
      <c r="A29" s="25"/>
      <c r="L29" s="120"/>
      <c r="M29" s="130"/>
      <c r="N29" s="130"/>
      <c r="O29" s="130"/>
      <c r="P29" s="130"/>
      <c r="Q29" s="130"/>
      <c r="R29" s="130"/>
      <c r="S29" s="121"/>
      <c r="V29" s="129"/>
      <c r="W29" s="129"/>
      <c r="X29" s="129"/>
      <c r="Y29" s="129"/>
      <c r="Z29" s="129"/>
      <c r="AA29" s="129"/>
    </row>
    <row r="30" spans="1:27" ht="12.75">
      <c r="A30" s="25"/>
      <c r="C30" s="175">
        <f>IF($G$133=1,Feuil2!Z9,"")</f>
      </c>
      <c r="D30" s="175"/>
      <c r="E30" s="175"/>
      <c r="F30" s="175"/>
      <c r="G30" s="175"/>
      <c r="H30" s="175"/>
      <c r="I30" s="93" t="s">
        <v>132</v>
      </c>
      <c r="L30" s="120"/>
      <c r="M30" s="11"/>
      <c r="N30" s="11"/>
      <c r="O30" s="11"/>
      <c r="P30" s="11"/>
      <c r="Q30" s="11"/>
      <c r="R30" s="11"/>
      <c r="S30" s="121"/>
      <c r="V30" s="129"/>
      <c r="W30" s="129"/>
      <c r="X30" s="129"/>
      <c r="Y30" s="129"/>
      <c r="Z30" s="129"/>
      <c r="AA30" s="129"/>
    </row>
    <row r="31" spans="1:19" ht="14.25" customHeight="1">
      <c r="A31" s="25"/>
      <c r="C31" s="166" t="str">
        <f>IF(OR(AND($G$133=1,OR($I$30="oui",$I$30="yes",$I$30="si")),$G$133=2),Feuil2!AA9,IF(AND($G$133=1,OR($I$30="non",$I$30="no")),Feuil2!AB9,IF($G$133=3,Feuil2!AC9,"")))</f>
        <v>Fill ONLY the data to be amended</v>
      </c>
      <c r="D31" s="166"/>
      <c r="E31" s="166"/>
      <c r="F31" s="166"/>
      <c r="G31" s="166"/>
      <c r="H31" s="166"/>
      <c r="I31" s="166"/>
      <c r="L31" s="128" t="str">
        <f>Feuil2!H74</f>
        <v>• IRC 21.1.6 b) : System(s) to adjust the forestay While Racing</v>
      </c>
      <c r="M31" s="11"/>
      <c r="N31" s="11"/>
      <c r="O31" s="11"/>
      <c r="P31" s="11"/>
      <c r="Q31" s="11"/>
      <c r="R31" s="11"/>
      <c r="S31" s="121"/>
    </row>
    <row r="32" spans="1:19" ht="7.5" customHeight="1" thickBot="1">
      <c r="A32" s="25"/>
      <c r="L32" s="120"/>
      <c r="M32" s="11"/>
      <c r="N32" s="11"/>
      <c r="O32" s="11"/>
      <c r="P32" s="11"/>
      <c r="Q32" s="11"/>
      <c r="R32" s="11"/>
      <c r="S32" s="121"/>
    </row>
    <row r="33" spans="1:19" ht="16.5" thickBot="1">
      <c r="A33" s="25"/>
      <c r="C33" s="135" t="str">
        <f>Feuil2!E16</f>
        <v>AMENDMENT</v>
      </c>
      <c r="D33" s="136"/>
      <c r="E33" s="136"/>
      <c r="F33" s="136"/>
      <c r="G33" s="136"/>
      <c r="H33" s="136"/>
      <c r="I33" s="137"/>
      <c r="J33" s="65"/>
      <c r="L33" s="120"/>
      <c r="M33" s="133" t="str">
        <f>Feuil2!I74</f>
        <v>However used or not While Racing, a boat fitted with or carrying on board system(s) to adjust the forestay While Racing shall declare this to the Rating Authority. This includes a system with the power system disconnected or removed from the boat.</v>
      </c>
      <c r="N33" s="133"/>
      <c r="O33" s="133"/>
      <c r="P33" s="133"/>
      <c r="Q33" s="133"/>
      <c r="R33" s="133"/>
      <c r="S33" s="121"/>
    </row>
    <row r="34" spans="1:19" ht="5.25" customHeight="1">
      <c r="A34" s="25"/>
      <c r="L34" s="120"/>
      <c r="M34" s="133"/>
      <c r="N34" s="133"/>
      <c r="O34" s="133"/>
      <c r="P34" s="133"/>
      <c r="Q34" s="133"/>
      <c r="R34" s="133"/>
      <c r="S34" s="121"/>
    </row>
    <row r="35" spans="1:19" ht="12.75" customHeight="1">
      <c r="A35" s="25"/>
      <c r="F35" s="7" t="str">
        <f>Feuil2!F16</f>
        <v>Input data</v>
      </c>
      <c r="H35" s="173" t="str">
        <f>Feuil2!H16</f>
        <v>Source of data</v>
      </c>
      <c r="I35" s="174"/>
      <c r="J35" s="68"/>
      <c r="L35" s="120"/>
      <c r="M35" s="133"/>
      <c r="N35" s="133"/>
      <c r="O35" s="133"/>
      <c r="P35" s="133"/>
      <c r="Q35" s="133"/>
      <c r="R35" s="133"/>
      <c r="S35" s="121"/>
    </row>
    <row r="36" spans="1:19" ht="12.75">
      <c r="A36" s="25"/>
      <c r="F36" s="8" t="str">
        <f>Feuil2!G16</f>
        <v>(2 decimals)</v>
      </c>
      <c r="H36" s="177" t="str">
        <f>Feuil2!I16</f>
        <v>(Must be completed)</v>
      </c>
      <c r="I36" s="178"/>
      <c r="J36" s="68"/>
      <c r="L36" s="120"/>
      <c r="M36" s="133"/>
      <c r="N36" s="133"/>
      <c r="O36" s="133"/>
      <c r="P36" s="133"/>
      <c r="Q36" s="133"/>
      <c r="R36" s="133"/>
      <c r="S36" s="121"/>
    </row>
    <row r="37" spans="1:19" ht="13.5" thickBot="1">
      <c r="A37" s="25"/>
      <c r="C37" s="16" t="str">
        <f>Feuil2!J16</f>
        <v>Hull :</v>
      </c>
      <c r="D37" s="9" t="s">
        <v>13</v>
      </c>
      <c r="E37" s="9"/>
      <c r="F37" s="74"/>
      <c r="G37" s="9" t="s">
        <v>22</v>
      </c>
      <c r="H37" s="176"/>
      <c r="I37" s="176"/>
      <c r="J37" s="69"/>
      <c r="L37" s="122"/>
      <c r="M37" s="134"/>
      <c r="N37" s="134"/>
      <c r="O37" s="134"/>
      <c r="P37" s="134"/>
      <c r="Q37" s="134"/>
      <c r="R37" s="134"/>
      <c r="S37" s="123"/>
    </row>
    <row r="38" spans="1:10" ht="13.5" thickTop="1">
      <c r="A38" s="25"/>
      <c r="C38" s="10"/>
      <c r="D38" s="11" t="s">
        <v>16</v>
      </c>
      <c r="E38" s="11"/>
      <c r="F38" s="74"/>
      <c r="G38" s="11" t="s">
        <v>22</v>
      </c>
      <c r="H38" s="176"/>
      <c r="I38" s="176"/>
      <c r="J38" s="69"/>
    </row>
    <row r="39" spans="1:10" ht="12.75">
      <c r="A39" s="25"/>
      <c r="C39" s="10"/>
      <c r="D39" s="11" t="s">
        <v>17</v>
      </c>
      <c r="E39" s="11"/>
      <c r="F39" s="74"/>
      <c r="G39" s="11" t="s">
        <v>22</v>
      </c>
      <c r="H39" s="176"/>
      <c r="I39" s="176"/>
      <c r="J39" s="69"/>
    </row>
    <row r="40" spans="1:16" ht="12.75">
      <c r="A40" s="25"/>
      <c r="C40" s="10"/>
      <c r="D40" s="11" t="s">
        <v>18</v>
      </c>
      <c r="E40" s="11"/>
      <c r="F40" s="74"/>
      <c r="G40" s="11" t="s">
        <v>22</v>
      </c>
      <c r="H40" s="176"/>
      <c r="I40" s="176"/>
      <c r="J40" s="69"/>
      <c r="L40" s="217" t="str">
        <f>Feuil2!G44</f>
        <v>Please answer to the 5 following questions :</v>
      </c>
      <c r="M40" s="218"/>
      <c r="N40" s="218"/>
      <c r="O40" s="218"/>
      <c r="P40" s="219"/>
    </row>
    <row r="41" spans="1:17" ht="12.75">
      <c r="A41" s="25"/>
      <c r="C41" s="10"/>
      <c r="D41" s="11" t="s">
        <v>19</v>
      </c>
      <c r="E41" s="11"/>
      <c r="F41" s="74"/>
      <c r="G41" s="11" t="s">
        <v>22</v>
      </c>
      <c r="H41" s="176"/>
      <c r="I41" s="176"/>
      <c r="J41" s="69"/>
      <c r="L41" s="189" t="str">
        <f>Feuil2!H44</f>
        <v>1. Did you modify the hull?</v>
      </c>
      <c r="M41" s="189"/>
      <c r="N41" s="189"/>
      <c r="O41" s="189"/>
      <c r="P41" s="189"/>
      <c r="Q41" s="80" t="s">
        <v>132</v>
      </c>
    </row>
    <row r="42" spans="1:18" ht="12.75">
      <c r="A42" s="25"/>
      <c r="C42" s="10"/>
      <c r="D42" s="11" t="s">
        <v>20</v>
      </c>
      <c r="E42" s="11"/>
      <c r="F42" s="74"/>
      <c r="G42" s="11" t="s">
        <v>22</v>
      </c>
      <c r="H42" s="176"/>
      <c r="I42" s="176"/>
      <c r="J42" s="69"/>
      <c r="M42" s="189" t="str">
        <f>Feuil2!P44</f>
        <v>If yes give details:</v>
      </c>
      <c r="N42" s="189"/>
      <c r="O42" s="190"/>
      <c r="P42" s="190"/>
      <c r="Q42" s="190"/>
      <c r="R42" s="190"/>
    </row>
    <row r="43" spans="1:17" ht="12.75">
      <c r="A43" s="25"/>
      <c r="C43" s="10"/>
      <c r="D43" s="11" t="str">
        <f>Feuil2!M16</f>
        <v>Weight*</v>
      </c>
      <c r="E43" s="11"/>
      <c r="F43" s="75"/>
      <c r="G43" s="11" t="s">
        <v>23</v>
      </c>
      <c r="H43" s="176"/>
      <c r="I43" s="176"/>
      <c r="J43" s="69"/>
      <c r="L43" s="189" t="str">
        <f>Feuil2!I44</f>
        <v>2. Did you modify interior/accommodation?</v>
      </c>
      <c r="M43" s="189"/>
      <c r="N43" s="189"/>
      <c r="O43" s="189"/>
      <c r="P43" s="189"/>
      <c r="Q43" s="81" t="s">
        <v>132</v>
      </c>
    </row>
    <row r="44" spans="1:18" ht="12.75">
      <c r="A44" s="25"/>
      <c r="C44" s="10"/>
      <c r="D44" s="20" t="str">
        <f>Feuil2!N16</f>
        <v>* Weight certificate required for all weight or overhangs amendment</v>
      </c>
      <c r="E44" s="11"/>
      <c r="F44" s="11"/>
      <c r="G44" s="11"/>
      <c r="H44" s="11"/>
      <c r="I44" s="12"/>
      <c r="J44" s="22"/>
      <c r="M44" s="189" t="str">
        <f>Feuil2!P44</f>
        <v>If yes give details:</v>
      </c>
      <c r="N44" s="189"/>
      <c r="O44" s="190"/>
      <c r="P44" s="190"/>
      <c r="Q44" s="190"/>
      <c r="R44" s="190"/>
    </row>
    <row r="45" spans="1:17" ht="12.75">
      <c r="A45" s="25"/>
      <c r="C45" s="10"/>
      <c r="D45" s="11" t="str">
        <f>Feuil2!O16</f>
        <v>Ballast</v>
      </c>
      <c r="E45" s="11"/>
      <c r="F45" s="75"/>
      <c r="G45" s="11" t="s">
        <v>23</v>
      </c>
      <c r="H45" s="176"/>
      <c r="I45" s="176"/>
      <c r="J45" s="69"/>
      <c r="L45" s="189" t="str">
        <f>Feuil2!J44</f>
        <v>3. Did you change/modify the keel or the keel bulb?</v>
      </c>
      <c r="M45" s="189"/>
      <c r="N45" s="189"/>
      <c r="O45" s="189"/>
      <c r="P45" s="189"/>
      <c r="Q45" s="81" t="s">
        <v>132</v>
      </c>
    </row>
    <row r="46" spans="1:18" ht="12.75">
      <c r="A46" s="25"/>
      <c r="C46" s="10"/>
      <c r="D46" s="11" t="str">
        <f>Feuil2!P16</f>
        <v>Max beam</v>
      </c>
      <c r="E46" s="11"/>
      <c r="F46" s="74"/>
      <c r="G46" s="11" t="s">
        <v>22</v>
      </c>
      <c r="H46" s="176"/>
      <c r="I46" s="176"/>
      <c r="J46" s="69"/>
      <c r="M46" s="189" t="str">
        <f>Feuil2!P44</f>
        <v>If yes give details:</v>
      </c>
      <c r="N46" s="189"/>
      <c r="O46" s="190"/>
      <c r="P46" s="190"/>
      <c r="Q46" s="190"/>
      <c r="R46" s="190"/>
    </row>
    <row r="47" spans="1:17" ht="12.75">
      <c r="A47" s="25"/>
      <c r="C47" s="10"/>
      <c r="D47" s="11" t="str">
        <f>Feuil2!Q16</f>
        <v>Draft</v>
      </c>
      <c r="E47" s="11"/>
      <c r="F47" s="74"/>
      <c r="G47" s="11" t="s">
        <v>22</v>
      </c>
      <c r="H47" s="176"/>
      <c r="I47" s="176"/>
      <c r="J47" s="69"/>
      <c r="L47" s="189" t="str">
        <f>Feuil2!M44</f>
        <v>4. Did you modify the rig?</v>
      </c>
      <c r="M47" s="189"/>
      <c r="N47" s="189"/>
      <c r="O47" s="189"/>
      <c r="P47" s="189"/>
      <c r="Q47" s="81" t="s">
        <v>132</v>
      </c>
    </row>
    <row r="48" spans="1:18" ht="12.75">
      <c r="A48" s="25"/>
      <c r="C48" s="10"/>
      <c r="D48" s="11" t="str">
        <f>Feuil2!R16</f>
        <v>Bulb weight</v>
      </c>
      <c r="E48" s="11"/>
      <c r="F48" s="75"/>
      <c r="G48" s="11" t="s">
        <v>23</v>
      </c>
      <c r="H48" s="176"/>
      <c r="I48" s="176"/>
      <c r="J48" s="69"/>
      <c r="M48" s="189" t="str">
        <f>Feuil2!P44</f>
        <v>If yes give details:</v>
      </c>
      <c r="N48" s="189"/>
      <c r="O48" s="190"/>
      <c r="P48" s="190"/>
      <c r="Q48" s="190"/>
      <c r="R48" s="190"/>
    </row>
    <row r="49" spans="1:17" ht="12.75">
      <c r="A49" s="25"/>
      <c r="C49" s="10"/>
      <c r="D49" s="133" t="str">
        <f>Feuil2!S16</f>
        <v>Material in fin keel</v>
      </c>
      <c r="E49" s="133"/>
      <c r="F49" s="144"/>
      <c r="G49" s="150" t="s">
        <v>23</v>
      </c>
      <c r="H49" s="146"/>
      <c r="I49" s="147"/>
      <c r="J49" s="69"/>
      <c r="L49" s="189" t="str">
        <f>Feuil2!N44</f>
        <v>5. Did you modify/change the rudder(s)?</v>
      </c>
      <c r="M49" s="189"/>
      <c r="N49" s="189"/>
      <c r="O49" s="189"/>
      <c r="P49" s="189"/>
      <c r="Q49" s="81" t="s">
        <v>132</v>
      </c>
    </row>
    <row r="50" spans="1:18" ht="12.75">
      <c r="A50" s="25"/>
      <c r="C50" s="10"/>
      <c r="D50" s="133"/>
      <c r="E50" s="133"/>
      <c r="F50" s="145"/>
      <c r="G50" s="150"/>
      <c r="H50" s="148"/>
      <c r="I50" s="149"/>
      <c r="J50" s="69"/>
      <c r="M50" s="189" t="str">
        <f>Feuil2!P44</f>
        <v>If yes give details:</v>
      </c>
      <c r="N50" s="189"/>
      <c r="O50" s="190"/>
      <c r="P50" s="190"/>
      <c r="Q50" s="190"/>
      <c r="R50" s="190"/>
    </row>
    <row r="51" spans="1:10" ht="12.75">
      <c r="A51" s="25"/>
      <c r="C51" s="17" t="str">
        <f>Feuil2!T16</f>
        <v>Lifting keel :</v>
      </c>
      <c r="D51" s="11"/>
      <c r="E51" s="11"/>
      <c r="F51" s="11"/>
      <c r="G51" s="11"/>
      <c r="H51" s="11"/>
      <c r="I51" s="12"/>
      <c r="J51" s="22"/>
    </row>
    <row r="52" spans="1:14" ht="12.75">
      <c r="A52" s="25"/>
      <c r="C52" s="10"/>
      <c r="D52" s="11" t="str">
        <f>Feuil2!U16</f>
        <v>Draft board up :</v>
      </c>
      <c r="E52" s="11"/>
      <c r="F52" s="74"/>
      <c r="G52" s="11" t="s">
        <v>22</v>
      </c>
      <c r="H52" s="176"/>
      <c r="I52" s="176"/>
      <c r="J52" s="69"/>
      <c r="L52" s="202" t="str">
        <f>Feuil2!O44</f>
        <v>Additional details :</v>
      </c>
      <c r="M52" s="203"/>
      <c r="N52" s="204"/>
    </row>
    <row r="53" spans="1:18" ht="12.75">
      <c r="A53" s="25"/>
      <c r="C53" s="13"/>
      <c r="D53" s="14" t="str">
        <f>Feuil2!V16</f>
        <v>Draft board down :</v>
      </c>
      <c r="E53" s="14"/>
      <c r="F53" s="74"/>
      <c r="G53" s="14" t="s">
        <v>22</v>
      </c>
      <c r="H53" s="176"/>
      <c r="I53" s="176"/>
      <c r="J53" s="69"/>
      <c r="L53" s="179"/>
      <c r="M53" s="180"/>
      <c r="N53" s="180"/>
      <c r="O53" s="180"/>
      <c r="P53" s="180"/>
      <c r="Q53" s="180"/>
      <c r="R53" s="181"/>
    </row>
    <row r="54" spans="1:18" ht="12.75">
      <c r="A54" s="25"/>
      <c r="L54" s="182"/>
      <c r="M54" s="183"/>
      <c r="N54" s="183"/>
      <c r="O54" s="183"/>
      <c r="P54" s="183"/>
      <c r="Q54" s="183"/>
      <c r="R54" s="184"/>
    </row>
    <row r="55" spans="1:18" ht="12.75">
      <c r="A55" s="25"/>
      <c r="C55" s="16" t="str">
        <f>Feuil2!E23</f>
        <v>Rig :</v>
      </c>
      <c r="D55" s="9" t="s">
        <v>33</v>
      </c>
      <c r="E55" s="9"/>
      <c r="F55" s="74"/>
      <c r="G55" s="9" t="s">
        <v>22</v>
      </c>
      <c r="H55" s="176"/>
      <c r="I55" s="176"/>
      <c r="J55" s="69"/>
      <c r="L55" s="182"/>
      <c r="M55" s="183"/>
      <c r="N55" s="183"/>
      <c r="O55" s="183"/>
      <c r="P55" s="183"/>
      <c r="Q55" s="183"/>
      <c r="R55" s="184"/>
    </row>
    <row r="56" spans="1:18" ht="12.75">
      <c r="A56" s="25"/>
      <c r="C56" s="10"/>
      <c r="D56" s="11" t="s">
        <v>34</v>
      </c>
      <c r="E56" s="11"/>
      <c r="F56" s="74"/>
      <c r="G56" s="11" t="s">
        <v>22</v>
      </c>
      <c r="H56" s="176"/>
      <c r="I56" s="176"/>
      <c r="J56" s="69"/>
      <c r="L56" s="185"/>
      <c r="M56" s="183"/>
      <c r="N56" s="183"/>
      <c r="O56" s="183"/>
      <c r="P56" s="183"/>
      <c r="Q56" s="183"/>
      <c r="R56" s="184"/>
    </row>
    <row r="57" spans="1:18" ht="12.75">
      <c r="A57" s="25"/>
      <c r="C57" s="10"/>
      <c r="D57" s="11" t="s">
        <v>35</v>
      </c>
      <c r="E57" s="11"/>
      <c r="F57" s="74"/>
      <c r="G57" s="11" t="s">
        <v>22</v>
      </c>
      <c r="H57" s="176"/>
      <c r="I57" s="176"/>
      <c r="J57" s="69"/>
      <c r="L57" s="185"/>
      <c r="M57" s="183"/>
      <c r="N57" s="183"/>
      <c r="O57" s="183"/>
      <c r="P57" s="183"/>
      <c r="Q57" s="183"/>
      <c r="R57" s="184"/>
    </row>
    <row r="58" spans="1:18" ht="12.75">
      <c r="A58" s="25"/>
      <c r="C58" s="10"/>
      <c r="D58" s="11" t="s">
        <v>36</v>
      </c>
      <c r="E58" s="11"/>
      <c r="F58" s="74"/>
      <c r="G58" s="11" t="s">
        <v>22</v>
      </c>
      <c r="H58" s="176"/>
      <c r="I58" s="176"/>
      <c r="J58" s="69"/>
      <c r="L58" s="185"/>
      <c r="M58" s="183"/>
      <c r="N58" s="183"/>
      <c r="O58" s="183"/>
      <c r="P58" s="183"/>
      <c r="Q58" s="183"/>
      <c r="R58" s="184"/>
    </row>
    <row r="59" spans="1:18" ht="12.75">
      <c r="A59" s="25"/>
      <c r="C59" s="13"/>
      <c r="D59" s="14" t="s">
        <v>37</v>
      </c>
      <c r="E59" s="14"/>
      <c r="F59" s="74"/>
      <c r="G59" s="14" t="s">
        <v>22</v>
      </c>
      <c r="H59" s="176"/>
      <c r="I59" s="176"/>
      <c r="J59" s="69"/>
      <c r="L59" s="185"/>
      <c r="M59" s="183"/>
      <c r="N59" s="183"/>
      <c r="O59" s="183"/>
      <c r="P59" s="183"/>
      <c r="Q59" s="183"/>
      <c r="R59" s="184"/>
    </row>
    <row r="60" spans="1:18" ht="12.75">
      <c r="A60" s="25"/>
      <c r="L60" s="185"/>
      <c r="M60" s="183"/>
      <c r="N60" s="183"/>
      <c r="O60" s="183"/>
      <c r="P60" s="183"/>
      <c r="Q60" s="183"/>
      <c r="R60" s="184"/>
    </row>
    <row r="61" spans="1:18" ht="12.75">
      <c r="A61" s="25"/>
      <c r="C61" s="16" t="str">
        <f>Feuil2!F23</f>
        <v>Headsail :</v>
      </c>
      <c r="D61" s="9" t="s">
        <v>278</v>
      </c>
      <c r="E61" s="9"/>
      <c r="F61" s="74"/>
      <c r="G61" s="9" t="s">
        <v>22</v>
      </c>
      <c r="H61" s="176"/>
      <c r="I61" s="176"/>
      <c r="J61" s="69"/>
      <c r="L61" s="185"/>
      <c r="M61" s="183"/>
      <c r="N61" s="183"/>
      <c r="O61" s="183"/>
      <c r="P61" s="183"/>
      <c r="Q61" s="183"/>
      <c r="R61" s="184"/>
    </row>
    <row r="62" spans="1:18" ht="12.75">
      <c r="A62" s="25"/>
      <c r="C62" s="64" t="str">
        <f>Feuil2!G23</f>
        <v>**Please confirm HLUmax even if not changed from the previous certificate.</v>
      </c>
      <c r="D62" s="11"/>
      <c r="E62" s="63"/>
      <c r="F62" s="11"/>
      <c r="G62" s="11"/>
      <c r="H62" s="11"/>
      <c r="I62" s="12"/>
      <c r="J62" s="22"/>
      <c r="L62" s="185"/>
      <c r="M62" s="183"/>
      <c r="N62" s="183"/>
      <c r="O62" s="183"/>
      <c r="P62" s="183"/>
      <c r="Q62" s="183"/>
      <c r="R62" s="184"/>
    </row>
    <row r="63" spans="1:18" ht="12.75">
      <c r="A63" s="25"/>
      <c r="C63" s="10"/>
      <c r="D63" s="11" t="s">
        <v>279</v>
      </c>
      <c r="E63" s="11"/>
      <c r="F63" s="74"/>
      <c r="G63" s="11" t="s">
        <v>22</v>
      </c>
      <c r="H63" s="176"/>
      <c r="I63" s="176"/>
      <c r="J63" s="69"/>
      <c r="L63" s="185"/>
      <c r="M63" s="183"/>
      <c r="N63" s="183"/>
      <c r="O63" s="183"/>
      <c r="P63" s="183"/>
      <c r="Q63" s="183"/>
      <c r="R63" s="184"/>
    </row>
    <row r="64" spans="1:18" ht="12.75">
      <c r="A64" s="25"/>
      <c r="C64" s="10"/>
      <c r="D64" s="11" t="s">
        <v>280</v>
      </c>
      <c r="E64" s="11"/>
      <c r="F64" s="74"/>
      <c r="G64" s="11" t="s">
        <v>22</v>
      </c>
      <c r="H64" s="176"/>
      <c r="I64" s="176"/>
      <c r="J64" s="69"/>
      <c r="L64" s="186"/>
      <c r="M64" s="187"/>
      <c r="N64" s="187"/>
      <c r="O64" s="187"/>
      <c r="P64" s="187"/>
      <c r="Q64" s="187"/>
      <c r="R64" s="188"/>
    </row>
    <row r="65" spans="1:10" ht="12.75">
      <c r="A65" s="25"/>
      <c r="C65" s="10"/>
      <c r="D65" s="11" t="s">
        <v>40</v>
      </c>
      <c r="E65" s="11"/>
      <c r="F65" s="74"/>
      <c r="G65" s="11" t="s">
        <v>22</v>
      </c>
      <c r="H65" s="176"/>
      <c r="I65" s="176"/>
      <c r="J65" s="69"/>
    </row>
    <row r="66" spans="1:10" ht="12.75">
      <c r="A66" s="25"/>
      <c r="C66" s="10"/>
      <c r="D66" s="11" t="s">
        <v>41</v>
      </c>
      <c r="E66" s="11"/>
      <c r="F66" s="74"/>
      <c r="G66" s="11" t="s">
        <v>22</v>
      </c>
      <c r="H66" s="176"/>
      <c r="I66" s="176"/>
      <c r="J66" s="69"/>
    </row>
    <row r="67" spans="1:10" ht="12.75">
      <c r="A67" s="25"/>
      <c r="C67" s="10"/>
      <c r="D67" s="11" t="s">
        <v>42</v>
      </c>
      <c r="E67" s="11"/>
      <c r="F67" s="74"/>
      <c r="G67" s="11" t="s">
        <v>22</v>
      </c>
      <c r="H67" s="176"/>
      <c r="I67" s="176"/>
      <c r="J67" s="69"/>
    </row>
    <row r="68" spans="1:12" ht="12.75">
      <c r="A68" s="25"/>
      <c r="C68" s="10"/>
      <c r="D68" s="11"/>
      <c r="E68" s="11"/>
      <c r="F68" s="18" t="str">
        <f>Feuil2!H23</f>
        <v>Calc HSA</v>
      </c>
      <c r="G68" s="19">
        <f>IF($F$69&gt;$I$70,(0.0625*($F$63+$F$69)*(4*$F$64+6*$F$65+3*$F$66+2*$F$67+0.09)),(0.0625*$F$63*(4*$F$64+6*$F$65+3*$F$66+2*$F$67+0.09)))</f>
        <v>0</v>
      </c>
      <c r="H68" s="11" t="s">
        <v>44</v>
      </c>
      <c r="I68" s="12"/>
      <c r="J68" s="22"/>
      <c r="L68" s="116" t="str">
        <f>Feuil2!J74</f>
        <v>How we use your information</v>
      </c>
    </row>
    <row r="69" spans="1:18" ht="12.75">
      <c r="A69" s="25"/>
      <c r="C69" s="29" t="str">
        <f>Feuil2!I23</f>
        <v>Foot offset if &gt;7,5% LP</v>
      </c>
      <c r="D69" s="14"/>
      <c r="E69" s="36"/>
      <c r="F69" s="74"/>
      <c r="G69" s="14" t="s">
        <v>22</v>
      </c>
      <c r="H69" s="176" t="s">
        <v>46</v>
      </c>
      <c r="I69" s="176"/>
      <c r="J69" s="69"/>
      <c r="L69" s="39"/>
      <c r="M69" s="9"/>
      <c r="N69" s="9"/>
      <c r="O69" s="9"/>
      <c r="P69" s="9"/>
      <c r="Q69" s="9"/>
      <c r="R69" s="125"/>
    </row>
    <row r="70" spans="1:18" ht="12.75">
      <c r="A70" s="25"/>
      <c r="C70" s="59"/>
      <c r="D70" s="11"/>
      <c r="E70" s="60"/>
      <c r="H70" s="61" t="s">
        <v>47</v>
      </c>
      <c r="I70" s="62">
        <f>0.075*$F$64</f>
        <v>0</v>
      </c>
      <c r="J70" s="70"/>
      <c r="K70" s="30"/>
      <c r="L70" s="225" t="str">
        <f>Feuil2!K74</f>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70" s="133"/>
      <c r="N70" s="133"/>
      <c r="O70" s="133"/>
      <c r="P70" s="133"/>
      <c r="Q70" s="133"/>
      <c r="R70" s="226"/>
    </row>
    <row r="71" spans="1:18" ht="12.75">
      <c r="A71" s="25"/>
      <c r="L71" s="225"/>
      <c r="M71" s="133"/>
      <c r="N71" s="133"/>
      <c r="O71" s="133"/>
      <c r="P71" s="133"/>
      <c r="Q71" s="133"/>
      <c r="R71" s="226"/>
    </row>
    <row r="72" spans="1:18" ht="12.75">
      <c r="A72" s="25"/>
      <c r="C72" s="16" t="str">
        <f>Feuil2!J23</f>
        <v>Mainsail :</v>
      </c>
      <c r="D72" s="9" t="s">
        <v>48</v>
      </c>
      <c r="E72" s="9"/>
      <c r="F72" s="74"/>
      <c r="G72" s="9" t="s">
        <v>22</v>
      </c>
      <c r="H72" s="176"/>
      <c r="I72" s="176"/>
      <c r="J72" s="69"/>
      <c r="L72" s="225"/>
      <c r="M72" s="133"/>
      <c r="N72" s="133"/>
      <c r="O72" s="133"/>
      <c r="P72" s="133"/>
      <c r="Q72" s="133"/>
      <c r="R72" s="226"/>
    </row>
    <row r="73" spans="1:18" ht="12.75">
      <c r="A73" s="25"/>
      <c r="C73" s="10"/>
      <c r="D73" s="11" t="s">
        <v>49</v>
      </c>
      <c r="E73" s="11"/>
      <c r="F73" s="74"/>
      <c r="G73" s="11" t="s">
        <v>22</v>
      </c>
      <c r="H73" s="176"/>
      <c r="I73" s="176"/>
      <c r="J73" s="69"/>
      <c r="L73" s="225"/>
      <c r="M73" s="133"/>
      <c r="N73" s="133"/>
      <c r="O73" s="133"/>
      <c r="P73" s="133"/>
      <c r="Q73" s="133"/>
      <c r="R73" s="226"/>
    </row>
    <row r="74" spans="1:18" ht="12.75">
      <c r="A74" s="25"/>
      <c r="C74" s="13"/>
      <c r="D74" s="14" t="s">
        <v>50</v>
      </c>
      <c r="E74" s="14"/>
      <c r="F74" s="74"/>
      <c r="G74" s="14" t="s">
        <v>22</v>
      </c>
      <c r="H74" s="176"/>
      <c r="I74" s="176"/>
      <c r="J74" s="69"/>
      <c r="L74" s="225"/>
      <c r="M74" s="133"/>
      <c r="N74" s="133"/>
      <c r="O74" s="133"/>
      <c r="P74" s="133"/>
      <c r="Q74" s="133"/>
      <c r="R74" s="226"/>
    </row>
    <row r="75" spans="1:18" ht="13.5" thickBot="1">
      <c r="A75" s="25"/>
      <c r="L75" s="225"/>
      <c r="M75" s="133"/>
      <c r="N75" s="133"/>
      <c r="O75" s="133"/>
      <c r="P75" s="133"/>
      <c r="Q75" s="133"/>
      <c r="R75" s="226"/>
    </row>
    <row r="76" spans="1:18" ht="14.25" thickBot="1" thickTop="1">
      <c r="A76" s="25"/>
      <c r="B76" s="126" t="str">
        <f>Feuil2!E74</f>
        <v>NEW in 2019</v>
      </c>
      <c r="C76" s="16" t="str">
        <f>Feuil2!M23</f>
        <v>Spinnakers :</v>
      </c>
      <c r="D76" s="113" t="str">
        <f>Feuil2!N23</f>
        <v>No. Of spinnaker aboard</v>
      </c>
      <c r="E76" s="9"/>
      <c r="F76" s="115"/>
      <c r="G76" s="9"/>
      <c r="H76" s="176"/>
      <c r="I76" s="176"/>
      <c r="J76" s="69"/>
      <c r="L76" s="225"/>
      <c r="M76" s="133"/>
      <c r="N76" s="133"/>
      <c r="O76" s="133"/>
      <c r="P76" s="133"/>
      <c r="Q76" s="133"/>
      <c r="R76" s="226"/>
    </row>
    <row r="77" spans="1:18" ht="13.5" thickTop="1">
      <c r="A77" s="25"/>
      <c r="C77" s="10"/>
      <c r="D77" s="11" t="str">
        <f>Feuil2!O23</f>
        <v>Spi pole, bowsprit,…</v>
      </c>
      <c r="E77" s="11"/>
      <c r="F77" s="191" t="s">
        <v>132</v>
      </c>
      <c r="G77" s="192"/>
      <c r="H77" s="193"/>
      <c r="I77" s="27"/>
      <c r="J77" s="38"/>
      <c r="L77" s="10"/>
      <c r="M77" s="11"/>
      <c r="N77" s="11"/>
      <c r="O77" s="11"/>
      <c r="P77" s="11"/>
      <c r="Q77" s="11"/>
      <c r="R77" s="12"/>
    </row>
    <row r="78" spans="1:18" ht="12.75">
      <c r="A78" s="25"/>
      <c r="C78" s="10"/>
      <c r="D78" s="11"/>
      <c r="E78" s="11"/>
      <c r="F78" s="11"/>
      <c r="G78" s="11"/>
      <c r="H78" s="11"/>
      <c r="I78" s="12"/>
      <c r="J78" s="22"/>
      <c r="L78" s="227" t="str">
        <f>Feuil2!L74</f>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c r="M78" s="228"/>
      <c r="N78" s="228"/>
      <c r="O78" s="228"/>
      <c r="P78" s="228"/>
      <c r="Q78" s="228"/>
      <c r="R78" s="229"/>
    </row>
    <row r="79" spans="1:18" ht="12.75">
      <c r="A79" s="25"/>
      <c r="C79" s="17" t="str">
        <f>Feuil2!P23</f>
        <v>Symetric spinnaker :</v>
      </c>
      <c r="D79" s="11"/>
      <c r="E79" s="11" t="s">
        <v>52</v>
      </c>
      <c r="F79" s="76"/>
      <c r="G79" s="11" t="s">
        <v>22</v>
      </c>
      <c r="H79" s="176"/>
      <c r="I79" s="176"/>
      <c r="J79" s="69"/>
      <c r="L79" s="227"/>
      <c r="M79" s="228"/>
      <c r="N79" s="228"/>
      <c r="O79" s="228"/>
      <c r="P79" s="228"/>
      <c r="Q79" s="228"/>
      <c r="R79" s="229"/>
    </row>
    <row r="80" spans="1:18" ht="12.75">
      <c r="A80" s="25"/>
      <c r="C80" s="10"/>
      <c r="D80" s="11"/>
      <c r="E80" s="11" t="s">
        <v>53</v>
      </c>
      <c r="F80" s="76"/>
      <c r="G80" s="11" t="s">
        <v>22</v>
      </c>
      <c r="H80" s="176"/>
      <c r="I80" s="176"/>
      <c r="J80" s="69"/>
      <c r="L80" s="227"/>
      <c r="M80" s="228"/>
      <c r="N80" s="228"/>
      <c r="O80" s="228"/>
      <c r="P80" s="228"/>
      <c r="Q80" s="228"/>
      <c r="R80" s="229"/>
    </row>
    <row r="81" spans="1:18" ht="12.75">
      <c r="A81" s="25"/>
      <c r="C81" s="10"/>
      <c r="D81" s="11"/>
      <c r="E81" s="11" t="s">
        <v>281</v>
      </c>
      <c r="F81" s="76"/>
      <c r="G81" s="11" t="s">
        <v>22</v>
      </c>
      <c r="H81" s="176"/>
      <c r="I81" s="176"/>
      <c r="J81" s="69"/>
      <c r="L81" s="227"/>
      <c r="M81" s="228"/>
      <c r="N81" s="228"/>
      <c r="O81" s="228"/>
      <c r="P81" s="228"/>
      <c r="Q81" s="228"/>
      <c r="R81" s="229"/>
    </row>
    <row r="82" spans="1:18" ht="12.75">
      <c r="A82" s="25"/>
      <c r="C82" s="10"/>
      <c r="D82" s="11"/>
      <c r="E82" s="11" t="s">
        <v>54</v>
      </c>
      <c r="F82" s="76"/>
      <c r="G82" s="22" t="s">
        <v>22</v>
      </c>
      <c r="H82" s="176"/>
      <c r="I82" s="176"/>
      <c r="J82" s="69"/>
      <c r="L82" s="230"/>
      <c r="M82" s="231"/>
      <c r="N82" s="231"/>
      <c r="O82" s="231"/>
      <c r="P82" s="231"/>
      <c r="Q82" s="231"/>
      <c r="R82" s="232"/>
    </row>
    <row r="83" spans="1:10" ht="12.75">
      <c r="A83" s="25"/>
      <c r="C83" s="10"/>
      <c r="D83" s="21" t="str">
        <f>Feuil2!Q23</f>
        <v>or</v>
      </c>
      <c r="E83" s="11" t="s">
        <v>55</v>
      </c>
      <c r="F83" s="76"/>
      <c r="G83" s="22" t="s">
        <v>44</v>
      </c>
      <c r="H83" s="176"/>
      <c r="I83" s="176"/>
      <c r="J83" s="69"/>
    </row>
    <row r="84" spans="1:19" ht="12.75">
      <c r="A84" s="25"/>
      <c r="C84" s="10"/>
      <c r="D84" s="11"/>
      <c r="E84" s="11"/>
      <c r="F84" s="3" t="str">
        <f>Feuil2!R23</f>
        <v>calc SPA</v>
      </c>
      <c r="G84" s="19">
        <f>(($F$79+$F$80)/2)*(($F$81+(4*$F$82))/5)*0.83</f>
        <v>0</v>
      </c>
      <c r="H84" s="11" t="s">
        <v>44</v>
      </c>
      <c r="I84" s="12"/>
      <c r="J84" s="22"/>
      <c r="L84" s="35" t="str">
        <f>Feuil2!E44</f>
        <v>WARNING : </v>
      </c>
      <c r="S84" s="100"/>
    </row>
    <row r="85" spans="1:19" ht="12.75">
      <c r="A85" s="25"/>
      <c r="C85" s="17" t="str">
        <f>Feuil2!S23</f>
        <v>Asymetric spinnaker :</v>
      </c>
      <c r="D85" s="11"/>
      <c r="E85" s="11" t="s">
        <v>57</v>
      </c>
      <c r="F85" s="76"/>
      <c r="G85" s="11" t="s">
        <v>22</v>
      </c>
      <c r="H85" s="176"/>
      <c r="I85" s="176"/>
      <c r="J85" s="69"/>
      <c r="L85" s="133" t="str">
        <f>Feuil2!F44</f>
        <v>If you have an Endorsed Certificate all data changes require measurments by an approved measurer.</v>
      </c>
      <c r="M85" s="133"/>
      <c r="N85" s="133"/>
      <c r="O85" s="133"/>
      <c r="P85" s="133"/>
      <c r="Q85" s="133"/>
      <c r="R85" s="133"/>
      <c r="S85" s="133"/>
    </row>
    <row r="86" spans="1:19" ht="12.75">
      <c r="A86" s="25"/>
      <c r="C86" s="10"/>
      <c r="D86" s="11"/>
      <c r="E86" s="11" t="s">
        <v>58</v>
      </c>
      <c r="F86" s="76"/>
      <c r="G86" s="11" t="s">
        <v>22</v>
      </c>
      <c r="H86" s="176"/>
      <c r="I86" s="176"/>
      <c r="J86" s="69"/>
      <c r="L86" s="133"/>
      <c r="M86" s="133"/>
      <c r="N86" s="133"/>
      <c r="O86" s="133"/>
      <c r="P86" s="133"/>
      <c r="Q86" s="133"/>
      <c r="R86" s="133"/>
      <c r="S86" s="133"/>
    </row>
    <row r="87" spans="1:19" ht="12.75">
      <c r="A87" s="25"/>
      <c r="C87" s="10"/>
      <c r="D87" s="11"/>
      <c r="E87" s="11" t="s">
        <v>282</v>
      </c>
      <c r="F87" s="76"/>
      <c r="G87" s="11" t="s">
        <v>22</v>
      </c>
      <c r="H87" s="176"/>
      <c r="I87" s="176"/>
      <c r="J87" s="69"/>
      <c r="L87" s="57"/>
      <c r="M87" s="57"/>
      <c r="N87" s="57"/>
      <c r="O87" s="57"/>
      <c r="P87" s="57"/>
      <c r="Q87" s="57"/>
      <c r="R87" s="57"/>
      <c r="S87" s="57"/>
    </row>
    <row r="88" spans="1:19" ht="12.75">
      <c r="A88" s="25"/>
      <c r="C88" s="10"/>
      <c r="D88" s="11"/>
      <c r="E88" s="11" t="s">
        <v>59</v>
      </c>
      <c r="F88" s="76"/>
      <c r="G88" s="22" t="s">
        <v>22</v>
      </c>
      <c r="H88" s="176"/>
      <c r="I88" s="176"/>
      <c r="J88" s="69"/>
      <c r="L88" s="233" t="str">
        <f>Feuil2!E51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88" s="234"/>
      <c r="N88" s="234"/>
      <c r="O88" s="234"/>
      <c r="P88" s="234"/>
      <c r="Q88" s="234"/>
      <c r="R88" s="235"/>
      <c r="S88" s="57"/>
    </row>
    <row r="89" spans="1:19" ht="12.75">
      <c r="A89" s="25"/>
      <c r="C89" s="10"/>
      <c r="D89" s="21" t="str">
        <f>Feuil2!Q23</f>
        <v>or</v>
      </c>
      <c r="E89" s="11" t="s">
        <v>55</v>
      </c>
      <c r="F89" s="76"/>
      <c r="G89" s="22" t="s">
        <v>44</v>
      </c>
      <c r="H89" s="176"/>
      <c r="I89" s="176"/>
      <c r="J89" s="69"/>
      <c r="L89" s="236"/>
      <c r="M89" s="237"/>
      <c r="N89" s="237"/>
      <c r="O89" s="237"/>
      <c r="P89" s="237"/>
      <c r="Q89" s="237"/>
      <c r="R89" s="238"/>
      <c r="S89" s="57"/>
    </row>
    <row r="90" spans="1:19" ht="12.75">
      <c r="A90" s="25"/>
      <c r="C90" s="13"/>
      <c r="D90" s="14"/>
      <c r="E90" s="14"/>
      <c r="F90" s="3" t="str">
        <f>Feuil2!R23</f>
        <v>calc SPA</v>
      </c>
      <c r="G90" s="19">
        <f>(($F$85+$F$86)/2)*(($F$87+(4*$F$88))/5)*0.83</f>
        <v>0</v>
      </c>
      <c r="H90" s="14" t="s">
        <v>44</v>
      </c>
      <c r="I90" s="15"/>
      <c r="J90" s="22"/>
      <c r="L90" s="236"/>
      <c r="M90" s="237"/>
      <c r="N90" s="237"/>
      <c r="O90" s="237"/>
      <c r="P90" s="237"/>
      <c r="Q90" s="237"/>
      <c r="R90" s="238"/>
      <c r="S90" s="57"/>
    </row>
    <row r="91" spans="1:19" ht="12.75">
      <c r="A91" s="25"/>
      <c r="L91" s="236"/>
      <c r="M91" s="237"/>
      <c r="N91" s="237"/>
      <c r="O91" s="237"/>
      <c r="P91" s="237"/>
      <c r="Q91" s="237"/>
      <c r="R91" s="238"/>
      <c r="S91" s="57"/>
    </row>
    <row r="92" spans="1:19" ht="12.75">
      <c r="A92" s="25"/>
      <c r="C92" s="16" t="str">
        <f>Feuil2!T23</f>
        <v>Mizzen :</v>
      </c>
      <c r="D92" s="9"/>
      <c r="E92" s="9" t="s">
        <v>60</v>
      </c>
      <c r="F92" s="76"/>
      <c r="G92" s="9" t="s">
        <v>22</v>
      </c>
      <c r="H92" s="176"/>
      <c r="I92" s="176"/>
      <c r="J92" s="69"/>
      <c r="L92" s="236"/>
      <c r="M92" s="237"/>
      <c r="N92" s="237"/>
      <c r="O92" s="237"/>
      <c r="P92" s="237"/>
      <c r="Q92" s="237"/>
      <c r="R92" s="238"/>
      <c r="S92" s="57"/>
    </row>
    <row r="93" spans="1:19" ht="12.75">
      <c r="A93" s="25"/>
      <c r="C93" s="10"/>
      <c r="D93" s="11"/>
      <c r="E93" s="11" t="s">
        <v>61</v>
      </c>
      <c r="F93" s="76"/>
      <c r="G93" s="11" t="s">
        <v>22</v>
      </c>
      <c r="H93" s="176"/>
      <c r="I93" s="176"/>
      <c r="J93" s="69"/>
      <c r="L93" s="236"/>
      <c r="M93" s="237"/>
      <c r="N93" s="237"/>
      <c r="O93" s="237"/>
      <c r="P93" s="237"/>
      <c r="Q93" s="237"/>
      <c r="R93" s="238"/>
      <c r="S93" s="57"/>
    </row>
    <row r="94" spans="1:19" ht="12.75">
      <c r="A94" s="25"/>
      <c r="C94" s="10"/>
      <c r="D94" s="11"/>
      <c r="E94" s="11" t="s">
        <v>62</v>
      </c>
      <c r="F94" s="76"/>
      <c r="G94" s="11" t="s">
        <v>22</v>
      </c>
      <c r="H94" s="176"/>
      <c r="I94" s="176"/>
      <c r="J94" s="69"/>
      <c r="L94" s="239"/>
      <c r="M94" s="240"/>
      <c r="N94" s="240"/>
      <c r="O94" s="240"/>
      <c r="P94" s="240"/>
      <c r="Q94" s="240"/>
      <c r="R94" s="241"/>
      <c r="S94" s="57"/>
    </row>
    <row r="95" spans="1:19" ht="12.75">
      <c r="A95" s="25"/>
      <c r="C95" s="13"/>
      <c r="D95" s="14"/>
      <c r="E95" s="14" t="s">
        <v>63</v>
      </c>
      <c r="F95" s="76"/>
      <c r="G95" s="24" t="s">
        <v>22</v>
      </c>
      <c r="H95" s="176"/>
      <c r="I95" s="176"/>
      <c r="J95" s="69"/>
      <c r="L95" s="242" t="str">
        <f>Feuil2!F51</f>
        <v>Read and accept:</v>
      </c>
      <c r="M95" s="242"/>
      <c r="N95" s="242"/>
      <c r="O95" s="242"/>
      <c r="P95" s="83"/>
      <c r="Q95" s="83"/>
      <c r="R95" s="83"/>
      <c r="S95" s="57"/>
    </row>
    <row r="96" spans="1:19" ht="13.5" thickBot="1">
      <c r="A96" s="25"/>
      <c r="L96" s="243"/>
      <c r="M96" s="243"/>
      <c r="N96" s="243"/>
      <c r="O96" s="243"/>
      <c r="P96" s="117"/>
      <c r="Q96" s="117"/>
      <c r="R96" s="117"/>
      <c r="S96" s="57"/>
    </row>
    <row r="97" spans="1:18" ht="25.5" customHeight="1" thickBot="1">
      <c r="A97" s="25"/>
      <c r="C97" s="198" t="str">
        <f>Feuil2!E37</f>
        <v>RACE CONFIGURATION AND ACCOMMODATION</v>
      </c>
      <c r="D97" s="199"/>
      <c r="E97" s="199"/>
      <c r="F97" s="199"/>
      <c r="G97" s="199"/>
      <c r="H97" s="199"/>
      <c r="I97" s="200"/>
      <c r="J97" s="65"/>
      <c r="L97" s="220" t="s">
        <v>189</v>
      </c>
      <c r="M97" s="221"/>
      <c r="N97" s="221"/>
      <c r="O97" s="222"/>
      <c r="P97" s="73" t="str">
        <f>Feuil2!I51</f>
        <v>Name</v>
      </c>
      <c r="Q97" s="223"/>
      <c r="R97" s="224"/>
    </row>
    <row r="98" ht="5.25" customHeight="1">
      <c r="A98" s="25"/>
    </row>
    <row r="99" spans="1:10" ht="38.25" customHeight="1">
      <c r="A99" s="25"/>
      <c r="C99" s="201" t="str">
        <f>Feuil2!F37</f>
        <v>Please precise below if accommodation elements are removed or kept aboard while racing. In this second case, each item must be in its normal position on board.
If the items below are different from the standard version, please specify in the box Additional Details</v>
      </c>
      <c r="D99" s="201"/>
      <c r="E99" s="201"/>
      <c r="F99" s="201"/>
      <c r="G99" s="201"/>
      <c r="H99" s="201"/>
      <c r="I99" s="201"/>
      <c r="J99" s="71"/>
    </row>
    <row r="100" ht="12.75">
      <c r="A100" s="25"/>
    </row>
    <row r="101" spans="1:6" ht="12.75">
      <c r="A101" s="25"/>
      <c r="C101" s="34" t="str">
        <f>Feuil2!G37</f>
        <v>Table removed?</v>
      </c>
      <c r="D101" s="26"/>
      <c r="E101" s="33"/>
      <c r="F101" s="77" t="s">
        <v>132</v>
      </c>
    </row>
    <row r="102" spans="1:6" ht="12.75">
      <c r="A102" s="25"/>
      <c r="C102" s="34" t="str">
        <f>Feuil2!H37</f>
        <v>Kitchen removed?</v>
      </c>
      <c r="D102" s="26"/>
      <c r="E102" s="33"/>
      <c r="F102" s="77" t="s">
        <v>132</v>
      </c>
    </row>
    <row r="103" spans="1:10" ht="12.75">
      <c r="A103" s="25"/>
      <c r="C103" s="34" t="str">
        <f>Feuil2!I37</f>
        <v>Door(s) removed?</v>
      </c>
      <c r="D103" s="26"/>
      <c r="E103" s="33"/>
      <c r="F103" s="77" t="s">
        <v>132</v>
      </c>
      <c r="G103" t="str">
        <f>Feuil2!P37</f>
        <v>If yes how many?</v>
      </c>
      <c r="I103" s="79"/>
      <c r="J103" s="69"/>
    </row>
    <row r="104" spans="1:10" ht="12.75">
      <c r="A104" s="25"/>
      <c r="C104" s="34" t="str">
        <f>Feuil2!J37</f>
        <v>Floorboard(s) removed?</v>
      </c>
      <c r="D104" s="26"/>
      <c r="E104" s="33"/>
      <c r="F104" s="77" t="s">
        <v>132</v>
      </c>
      <c r="G104" t="str">
        <f>Feuil2!P37</f>
        <v>If yes how many?</v>
      </c>
      <c r="I104" s="79"/>
      <c r="J104" s="69"/>
    </row>
    <row r="105" spans="1:10" ht="12.75">
      <c r="A105" s="25"/>
      <c r="C105" s="34" t="str">
        <f>Feuil2!M37</f>
        <v>Cushions removed?</v>
      </c>
      <c r="D105" s="26"/>
      <c r="E105" s="33"/>
      <c r="F105" s="77" t="s">
        <v>132</v>
      </c>
      <c r="I105" s="2"/>
      <c r="J105" s="72"/>
    </row>
    <row r="106" spans="1:10" ht="12.75">
      <c r="A106" s="25"/>
      <c r="C106" s="34" t="str">
        <f>Feuil2!N37</f>
        <v>Cockpit lockers removed?</v>
      </c>
      <c r="D106" s="26"/>
      <c r="E106" s="33"/>
      <c r="F106" s="78" t="s">
        <v>132</v>
      </c>
      <c r="G106" t="str">
        <f>Feuil2!P37</f>
        <v>If yes how many?</v>
      </c>
      <c r="I106" s="79"/>
      <c r="J106" s="69"/>
    </row>
    <row r="107" spans="1:10" ht="12.75">
      <c r="A107" s="25"/>
      <c r="C107" s="34" t="str">
        <f>Feuil2!O37</f>
        <v>Other items removed?</v>
      </c>
      <c r="D107" s="26"/>
      <c r="E107" s="26"/>
      <c r="F107" s="194"/>
      <c r="G107" s="195"/>
      <c r="H107" s="195"/>
      <c r="I107" s="196"/>
      <c r="J107" s="69"/>
    </row>
    <row r="112" ht="12.75">
      <c r="S112" s="32"/>
    </row>
    <row r="114" ht="12.75">
      <c r="S114" s="32"/>
    </row>
    <row r="116" ht="12.75">
      <c r="S116" s="32"/>
    </row>
    <row r="118" ht="12.75">
      <c r="S118" s="32"/>
    </row>
    <row r="120" ht="12.75">
      <c r="S120" s="32"/>
    </row>
    <row r="127" spans="20:25" s="31" customFormat="1" ht="12.75">
      <c r="T127" s="56"/>
      <c r="U127" s="56"/>
      <c r="V127" s="56"/>
      <c r="W127" s="56"/>
      <c r="X127" s="56"/>
      <c r="Y127" s="56"/>
    </row>
    <row r="128" spans="20:25" s="31" customFormat="1" ht="12.75">
      <c r="T128" s="56"/>
      <c r="U128" s="56"/>
      <c r="V128" s="56"/>
      <c r="W128" s="56"/>
      <c r="X128" s="56"/>
      <c r="Y128" s="56"/>
    </row>
    <row r="129" spans="3:5" s="94" customFormat="1" ht="12.75">
      <c r="C129" s="94" t="s">
        <v>152</v>
      </c>
      <c r="D129" s="94" t="s">
        <v>153</v>
      </c>
      <c r="E129" s="94">
        <f>IF($F$5="Français",1,IF($F$5="English",2,3))</f>
        <v>2</v>
      </c>
    </row>
    <row r="130" s="94" customFormat="1" ht="12.75">
      <c r="D130" s="94" t="s">
        <v>154</v>
      </c>
    </row>
    <row r="131" s="94" customFormat="1" ht="12.75">
      <c r="D131" s="94" t="s">
        <v>200</v>
      </c>
    </row>
    <row r="132" s="94" customFormat="1" ht="12.75"/>
    <row r="133" spans="3:7" s="94" customFormat="1" ht="12.75">
      <c r="C133" s="94" t="s">
        <v>291</v>
      </c>
      <c r="G133" s="94">
        <f>IF($F$10=$D$134,1,IF($F$10=$D$135,2,3))</f>
        <v>2</v>
      </c>
    </row>
    <row r="134" s="94" customFormat="1" ht="12.75">
      <c r="D134" s="94" t="str">
        <f>Feuil2!H2</f>
        <v>IRC Revalidation form 2019</v>
      </c>
    </row>
    <row r="135" s="94" customFormat="1" ht="12.75">
      <c r="D135" s="94" t="str">
        <f>Feuil2!I2</f>
        <v>IRC 2019 Amendment form </v>
      </c>
    </row>
    <row r="136" s="94" customFormat="1" ht="12.75">
      <c r="D136" s="94" t="str">
        <f>Feuil2!J2</f>
        <v>IRC Trial form</v>
      </c>
    </row>
    <row r="137" s="94" customFormat="1" ht="12.75"/>
    <row r="138" s="94" customFormat="1" ht="12.75">
      <c r="C138" s="94" t="s">
        <v>64</v>
      </c>
    </row>
    <row r="139" s="94" customFormat="1" ht="12.75">
      <c r="D139" s="94" t="str">
        <f>Feuil2!E30</f>
        <v>&lt;select from list&gt;</v>
      </c>
    </row>
    <row r="140" s="94" customFormat="1" ht="12.75">
      <c r="D140" s="94" t="str">
        <f>Feuil2!F30</f>
        <v>No pole or bowsprit</v>
      </c>
    </row>
    <row r="141" s="94" customFormat="1" ht="12.75">
      <c r="D141" s="94" t="str">
        <f>Feuil2!G30</f>
        <v>Sprit only</v>
      </c>
    </row>
    <row r="142" s="94" customFormat="1" ht="12.75">
      <c r="D142" s="94" t="str">
        <f>Feuil2!H30</f>
        <v>Spinnaker pole(s)</v>
      </c>
    </row>
    <row r="143" s="94" customFormat="1" ht="12.75">
      <c r="D143" s="94" t="str">
        <f>Feuil2!I30</f>
        <v>Spinnaker pole(s) and bowsprit</v>
      </c>
    </row>
    <row r="144" s="94" customFormat="1" ht="12.75">
      <c r="D144" s="94" t="str">
        <f>Feuil2!J30</f>
        <v>Articulating bowsprit</v>
      </c>
    </row>
    <row r="145" s="94" customFormat="1" ht="12.75">
      <c r="D145" s="94" t="str">
        <f>Feuil2!M30</f>
        <v>Whisker pole for headsail only</v>
      </c>
    </row>
    <row r="146" s="94" customFormat="1" ht="12.75"/>
    <row r="147" s="94" customFormat="1" ht="12.75">
      <c r="C147" s="94" t="s">
        <v>72</v>
      </c>
    </row>
    <row r="148" s="94" customFormat="1" ht="12.75">
      <c r="D148" s="94" t="str">
        <f>Feuil2!E9</f>
        <v>&lt;select from list&gt;</v>
      </c>
    </row>
    <row r="149" s="94" customFormat="1" ht="12.75">
      <c r="D149" s="95">
        <f>Feuil2!F9</f>
        <v>2018</v>
      </c>
    </row>
    <row r="150" s="94" customFormat="1" ht="12.75">
      <c r="D150" s="95">
        <f>Feuil2!G9</f>
        <v>2017</v>
      </c>
    </row>
    <row r="151" s="94" customFormat="1" ht="12.75">
      <c r="D151" s="95">
        <f>Feuil2!H9</f>
        <v>2016</v>
      </c>
    </row>
    <row r="152" s="94" customFormat="1" ht="12.75">
      <c r="D152" s="95">
        <f>Feuil2!I9</f>
        <v>2015</v>
      </c>
    </row>
    <row r="153" s="94" customFormat="1" ht="12.75">
      <c r="D153" s="95">
        <f>Feuil2!J9</f>
        <v>2014</v>
      </c>
    </row>
    <row r="154" s="94" customFormat="1" ht="12.75">
      <c r="D154" s="95">
        <f>Feuil2!K9</f>
        <v>2013</v>
      </c>
    </row>
    <row r="155" s="94" customFormat="1" ht="12.75">
      <c r="D155" s="95">
        <f>Feuil2!L9</f>
        <v>2012</v>
      </c>
    </row>
    <row r="156" s="94" customFormat="1" ht="12.75">
      <c r="D156" s="95">
        <f>Feuil2!M9</f>
        <v>2011</v>
      </c>
    </row>
    <row r="157" s="94" customFormat="1" ht="12.75">
      <c r="D157" s="95">
        <f>Feuil2!N9</f>
        <v>2010</v>
      </c>
    </row>
    <row r="158" s="94" customFormat="1" ht="12.75">
      <c r="D158" s="95">
        <f>Feuil2!O9</f>
        <v>2009</v>
      </c>
    </row>
    <row r="159" s="94" customFormat="1" ht="12.75">
      <c r="D159" s="95">
        <f>Feuil2!P9</f>
        <v>2008</v>
      </c>
    </row>
    <row r="160" s="94" customFormat="1" ht="12.75">
      <c r="D160" s="95">
        <f>Feuil2!Q9</f>
        <v>2007</v>
      </c>
    </row>
    <row r="161" s="94" customFormat="1" ht="12.75">
      <c r="D161" s="95">
        <f>Feuil2!R9</f>
        <v>2006</v>
      </c>
    </row>
    <row r="162" s="94" customFormat="1" ht="12.75">
      <c r="D162" s="95">
        <f>Feuil2!S9</f>
        <v>2005</v>
      </c>
    </row>
    <row r="163" s="94" customFormat="1" ht="12.75">
      <c r="D163" s="95">
        <f>Feuil2!T9</f>
        <v>2004</v>
      </c>
    </row>
    <row r="164" s="94" customFormat="1" ht="12.75">
      <c r="D164" s="95">
        <f>Feuil2!U9</f>
        <v>2003</v>
      </c>
    </row>
    <row r="165" s="94" customFormat="1" ht="12.75">
      <c r="D165" s="95">
        <f>Feuil2!V9</f>
        <v>2002</v>
      </c>
    </row>
    <row r="166" s="94" customFormat="1" ht="12.75">
      <c r="D166" s="95">
        <f>Feuil2!W9</f>
        <v>2001</v>
      </c>
    </row>
    <row r="167" s="94" customFormat="1" ht="12.75">
      <c r="D167" s="95" t="str">
        <f>Feuil2!Y9</f>
        <v>&lt;2000</v>
      </c>
    </row>
    <row r="168" s="94" customFormat="1" ht="12.75">
      <c r="C168" s="94" t="s">
        <v>74</v>
      </c>
    </row>
    <row r="169" s="94" customFormat="1" ht="12.75"/>
    <row r="170" spans="4:6" s="94" customFormat="1" ht="12.75">
      <c r="D170" s="94" t="str">
        <f>Feuil2!Q37</f>
        <v>&lt;select from list&gt;</v>
      </c>
      <c r="F170" s="94" t="str">
        <f>Feuil2!G65</f>
        <v>&lt;select from list&gt;</v>
      </c>
    </row>
    <row r="171" spans="4:6" s="94" customFormat="1" ht="12.75">
      <c r="D171" s="94" t="str">
        <f>Feuil2!R37</f>
        <v>No</v>
      </c>
      <c r="F171" s="94" t="str">
        <f>Feuil2!H67</f>
        <v>Oui</v>
      </c>
    </row>
    <row r="172" spans="4:6" s="94" customFormat="1" ht="12.75">
      <c r="D172" s="94" t="str">
        <f>Feuil2!S37</f>
        <v>Yes</v>
      </c>
      <c r="F172" s="94" t="str">
        <f>Feuil2!I67</f>
        <v>Non</v>
      </c>
    </row>
    <row r="173" s="94" customFormat="1" ht="12.75">
      <c r="C173" s="94" t="s">
        <v>94</v>
      </c>
    </row>
    <row r="174" s="94" customFormat="1" ht="12.75">
      <c r="D174" s="95"/>
    </row>
    <row r="175" s="94" customFormat="1" ht="12.75">
      <c r="D175" s="95">
        <v>0</v>
      </c>
    </row>
    <row r="176" s="94" customFormat="1" ht="12.75">
      <c r="D176" s="95">
        <v>1</v>
      </c>
    </row>
    <row r="177" s="94" customFormat="1" ht="12.75">
      <c r="D177" s="95">
        <v>2</v>
      </c>
    </row>
    <row r="178" s="94" customFormat="1" ht="12.75">
      <c r="D178" s="95">
        <v>3</v>
      </c>
    </row>
    <row r="179" s="94" customFormat="1" ht="12.75">
      <c r="D179" s="95">
        <v>4</v>
      </c>
    </row>
    <row r="180" s="94" customFormat="1" ht="12.75">
      <c r="D180" s="95">
        <v>5</v>
      </c>
    </row>
    <row r="181" s="94" customFormat="1" ht="12.75">
      <c r="D181" s="95">
        <v>6</v>
      </c>
    </row>
    <row r="182" s="94" customFormat="1" ht="12.75">
      <c r="D182" s="95">
        <v>7</v>
      </c>
    </row>
    <row r="183" s="94" customFormat="1" ht="12.75">
      <c r="D183" s="95">
        <v>8</v>
      </c>
    </row>
    <row r="184" s="94" customFormat="1" ht="12.75">
      <c r="D184" s="95">
        <v>9</v>
      </c>
    </row>
    <row r="185" s="94" customFormat="1" ht="12.75">
      <c r="D185" s="95" t="s">
        <v>95</v>
      </c>
    </row>
    <row r="186" spans="3:4" s="94" customFormat="1" ht="12.75">
      <c r="C186" s="94" t="s">
        <v>187</v>
      </c>
      <c r="D186" s="95"/>
    </row>
    <row r="187" s="94" customFormat="1" ht="12.75">
      <c r="D187" s="95"/>
    </row>
    <row r="188" s="94" customFormat="1" ht="12.75">
      <c r="D188" s="95" t="str">
        <f>Feuil2!G51</f>
        <v>I have read and accept the above</v>
      </c>
    </row>
    <row r="189" s="94" customFormat="1" ht="12.75">
      <c r="D189" s="95" t="str">
        <f>Feuil2!H51</f>
        <v>I do not accept the above</v>
      </c>
    </row>
    <row r="190" spans="5:25" s="31" customFormat="1" ht="12.75">
      <c r="E190" s="56"/>
      <c r="L190" s="94"/>
      <c r="M190" s="94"/>
      <c r="N190" s="94"/>
      <c r="O190" s="94"/>
      <c r="P190" s="94"/>
      <c r="Q190" s="94"/>
      <c r="R190" s="94"/>
      <c r="S190" s="94"/>
      <c r="T190" s="56"/>
      <c r="U190" s="56"/>
      <c r="V190" s="56"/>
      <c r="W190" s="56"/>
      <c r="X190" s="56"/>
      <c r="Y190" s="56"/>
    </row>
    <row r="191" spans="5:25" s="31" customFormat="1" ht="12.75">
      <c r="E191" s="56"/>
      <c r="L191" s="94"/>
      <c r="M191" s="94"/>
      <c r="N191" s="94"/>
      <c r="O191" s="94"/>
      <c r="P191" s="94"/>
      <c r="Q191" s="94"/>
      <c r="R191" s="94"/>
      <c r="S191" s="94"/>
      <c r="T191" s="56"/>
      <c r="U191" s="56"/>
      <c r="V191" s="56"/>
      <c r="W191" s="56"/>
      <c r="X191" s="56"/>
      <c r="Y191" s="56"/>
    </row>
    <row r="192" spans="5:25" s="31" customFormat="1" ht="12.75">
      <c r="E192" s="56"/>
      <c r="L192" s="94"/>
      <c r="M192" s="94"/>
      <c r="N192" s="94"/>
      <c r="O192" s="94"/>
      <c r="P192" s="94"/>
      <c r="Q192" s="94"/>
      <c r="R192" s="94"/>
      <c r="S192" s="94"/>
      <c r="T192" s="56"/>
      <c r="U192" s="56"/>
      <c r="V192" s="56"/>
      <c r="W192" s="56"/>
      <c r="X192" s="56"/>
      <c r="Y192" s="56"/>
    </row>
    <row r="193" spans="12:25" s="31" customFormat="1" ht="12.75">
      <c r="L193" s="94"/>
      <c r="M193" s="94"/>
      <c r="N193" s="94"/>
      <c r="O193" s="94"/>
      <c r="P193" s="94"/>
      <c r="Q193" s="94"/>
      <c r="R193" s="94"/>
      <c r="T193" s="56"/>
      <c r="U193" s="56"/>
      <c r="V193" s="56"/>
      <c r="W193" s="56"/>
      <c r="X193" s="56"/>
      <c r="Y193" s="56"/>
    </row>
    <row r="194" spans="5:25" s="31" customFormat="1" ht="12.75">
      <c r="E194" s="56"/>
      <c r="L194" s="94"/>
      <c r="M194" s="94"/>
      <c r="N194" s="94"/>
      <c r="O194" s="94"/>
      <c r="P194" s="94"/>
      <c r="Q194" s="94"/>
      <c r="R194" s="94"/>
      <c r="T194" s="56"/>
      <c r="U194" s="56"/>
      <c r="V194" s="56"/>
      <c r="W194" s="56"/>
      <c r="X194" s="56"/>
      <c r="Y194" s="56"/>
    </row>
    <row r="195" spans="5:25" s="31" customFormat="1" ht="12.75">
      <c r="E195" s="56"/>
      <c r="T195" s="56"/>
      <c r="U195" s="56"/>
      <c r="V195" s="56"/>
      <c r="W195" s="56"/>
      <c r="X195" s="56"/>
      <c r="Y195" s="56"/>
    </row>
    <row r="196" spans="5:25" s="31" customFormat="1" ht="12.75">
      <c r="E196" s="56"/>
      <c r="T196" s="56"/>
      <c r="U196" s="56"/>
      <c r="V196" s="56"/>
      <c r="W196" s="56"/>
      <c r="X196" s="56"/>
      <c r="Y196" s="56"/>
    </row>
    <row r="197" spans="4:18" ht="12.75">
      <c r="D197" s="31"/>
      <c r="L197" s="31"/>
      <c r="M197" s="31"/>
      <c r="N197" s="31"/>
      <c r="O197" s="31"/>
      <c r="P197" s="31"/>
      <c r="Q197" s="31"/>
      <c r="R197" s="31"/>
    </row>
    <row r="198" spans="12:18" ht="12.75">
      <c r="L198" s="31"/>
      <c r="M198" s="31"/>
      <c r="N198" s="31"/>
      <c r="O198" s="31"/>
      <c r="P198" s="31"/>
      <c r="Q198" s="31"/>
      <c r="R198" s="31"/>
    </row>
    <row r="199" spans="12:18" ht="12.75">
      <c r="L199" s="31"/>
      <c r="M199" s="31"/>
      <c r="N199" s="31"/>
      <c r="O199" s="31"/>
      <c r="P199" s="31"/>
      <c r="Q199" s="31"/>
      <c r="R199" s="31"/>
    </row>
    <row r="200" spans="12:18" ht="12.75">
      <c r="L200" s="31"/>
      <c r="M200" s="31"/>
      <c r="N200" s="31"/>
      <c r="O200" s="31"/>
      <c r="P200" s="31"/>
      <c r="Q200" s="31"/>
      <c r="R200" s="31"/>
    </row>
    <row r="201" spans="12:18" ht="12.75">
      <c r="L201" s="31"/>
      <c r="M201" s="31"/>
      <c r="N201" s="31"/>
      <c r="O201" s="31"/>
      <c r="P201" s="31"/>
      <c r="Q201" s="31"/>
      <c r="R201" s="31"/>
    </row>
    <row r="334" ht="12.75">
      <c r="C334" t="b">
        <v>0</v>
      </c>
    </row>
  </sheetData>
  <sheetProtection password="DA4F" sheet="1" selectLockedCells="1"/>
  <mergeCells count="107">
    <mergeCell ref="L97:O97"/>
    <mergeCell ref="Q97:R97"/>
    <mergeCell ref="L70:R76"/>
    <mergeCell ref="L78:R82"/>
    <mergeCell ref="L85:S86"/>
    <mergeCell ref="L88:R94"/>
    <mergeCell ref="L95:O95"/>
    <mergeCell ref="L96:O96"/>
    <mergeCell ref="L41:P41"/>
    <mergeCell ref="M44:N44"/>
    <mergeCell ref="L40:P40"/>
    <mergeCell ref="L49:P49"/>
    <mergeCell ref="L47:P47"/>
    <mergeCell ref="L45:P45"/>
    <mergeCell ref="L43:P43"/>
    <mergeCell ref="M42:N42"/>
    <mergeCell ref="O42:R42"/>
    <mergeCell ref="K1:L6"/>
    <mergeCell ref="C97:I97"/>
    <mergeCell ref="C99:I99"/>
    <mergeCell ref="L52:N52"/>
    <mergeCell ref="H93:I93"/>
    <mergeCell ref="F10:I11"/>
    <mergeCell ref="C10:E11"/>
    <mergeCell ref="H80:I80"/>
    <mergeCell ref="H76:I76"/>
    <mergeCell ref="L11:R13"/>
    <mergeCell ref="H43:I43"/>
    <mergeCell ref="O46:R46"/>
    <mergeCell ref="O44:R44"/>
    <mergeCell ref="M46:N46"/>
    <mergeCell ref="H92:I92"/>
    <mergeCell ref="H86:I86"/>
    <mergeCell ref="H45:I45"/>
    <mergeCell ref="H74:I74"/>
    <mergeCell ref="H79:I79"/>
    <mergeCell ref="H81:I81"/>
    <mergeCell ref="F107:I107"/>
    <mergeCell ref="H73:I73"/>
    <mergeCell ref="H64:I64"/>
    <mergeCell ref="H56:I56"/>
    <mergeCell ref="H53:I53"/>
    <mergeCell ref="H52:I52"/>
    <mergeCell ref="H61:I61"/>
    <mergeCell ref="H72:I72"/>
    <mergeCell ref="H69:I69"/>
    <mergeCell ref="H55:I55"/>
    <mergeCell ref="H94:I94"/>
    <mergeCell ref="H95:I95"/>
    <mergeCell ref="M50:N50"/>
    <mergeCell ref="O48:R48"/>
    <mergeCell ref="H85:I85"/>
    <mergeCell ref="O50:R50"/>
    <mergeCell ref="H87:I87"/>
    <mergeCell ref="H88:I88"/>
    <mergeCell ref="H89:I89"/>
    <mergeCell ref="F77:H77"/>
    <mergeCell ref="H57:I57"/>
    <mergeCell ref="H63:I63"/>
    <mergeCell ref="H67:I67"/>
    <mergeCell ref="H66:I66"/>
    <mergeCell ref="H59:I59"/>
    <mergeCell ref="H65:I65"/>
    <mergeCell ref="H83:I83"/>
    <mergeCell ref="H46:I46"/>
    <mergeCell ref="H42:I42"/>
    <mergeCell ref="H41:I41"/>
    <mergeCell ref="H48:I48"/>
    <mergeCell ref="L53:R64"/>
    <mergeCell ref="H58:I58"/>
    <mergeCell ref="M48:N48"/>
    <mergeCell ref="H47:I47"/>
    <mergeCell ref="H82:I82"/>
    <mergeCell ref="C33:I33"/>
    <mergeCell ref="H35:I35"/>
    <mergeCell ref="C30:H30"/>
    <mergeCell ref="H40:I40"/>
    <mergeCell ref="H39:I39"/>
    <mergeCell ref="H38:I38"/>
    <mergeCell ref="H36:I36"/>
    <mergeCell ref="H37:I37"/>
    <mergeCell ref="F17:I17"/>
    <mergeCell ref="F18:I18"/>
    <mergeCell ref="F27:I27"/>
    <mergeCell ref="C31:I31"/>
    <mergeCell ref="G26:I26"/>
    <mergeCell ref="F28:I28"/>
    <mergeCell ref="D49:E50"/>
    <mergeCell ref="F49:F50"/>
    <mergeCell ref="H49:I50"/>
    <mergeCell ref="G49:G50"/>
    <mergeCell ref="A1:I1"/>
    <mergeCell ref="F20:I20"/>
    <mergeCell ref="F21:I21"/>
    <mergeCell ref="F15:I15"/>
    <mergeCell ref="F16:I16"/>
    <mergeCell ref="C5:E5"/>
    <mergeCell ref="V28:AA30"/>
    <mergeCell ref="M27:R29"/>
    <mergeCell ref="Q17:R17"/>
    <mergeCell ref="M33:R37"/>
    <mergeCell ref="C13:I13"/>
    <mergeCell ref="F22:I22"/>
    <mergeCell ref="F23:I23"/>
    <mergeCell ref="G24:I24"/>
    <mergeCell ref="G25:I25"/>
    <mergeCell ref="F19:I19"/>
  </mergeCells>
  <conditionalFormatting sqref="G90 G84">
    <cfRule type="expression" priority="17" dxfId="9" stopIfTrue="1">
      <formula>$I$30="non"</formula>
    </cfRule>
  </conditionalFormatting>
  <conditionalFormatting sqref="I103:I104 O50:R50 Q49 O48:R48 Q47 O46:R46 Q45 O44:R44 Q43 O42:R42 Q41 F37:F43 H37:I43 L53:L55 I45:I48 F52:F53 H52:I53 H55:I59 F55:F59 F61 H61:I61 F63:F67 H63:I67 H69:I69 F69 G68 I70 F72:F74 H72:I74 H76:I76 F76 F77:H77 F79:F83 G84 H79:I83 H85:I89 G90 F85:F89 F92:F95 H92:I95 F101:F106 F107:I107 I106 F45:F49 H45:H49">
    <cfRule type="expression" priority="16" dxfId="7" stopIfTrue="1">
      <formula>$I$30="no"</formula>
    </cfRule>
  </conditionalFormatting>
  <conditionalFormatting sqref="I103:I104 O50:R50 Q49 O48:R48 Q47 O46:R46 Q45 O44:R44 Q43 O42:R42 Q41 F37:F43 H37:I43 I45:I48 L53:L55 H52:I53 F52:F53 F55:F59 F61 H55:I59 H61:I61 F63:F67 G68 H63:I67 F69 H69:I69 I70 H72:I74 H76:I76 F77:H77 F76 F72:F74 F79:F83 G84 H79:I83 H85:I89 G90 F85:F89 F92:F95 H92:I95 F101:F106 F107:I107 I106 F45:F49 H45:H49">
    <cfRule type="expression" priority="15" dxfId="7" stopIfTrue="1">
      <formula>$I$30="non"</formula>
    </cfRule>
  </conditionalFormatting>
  <conditionalFormatting sqref="A1:J1 A2:A107 K1:L6">
    <cfRule type="expression" priority="10" dxfId="6" stopIfTrue="1">
      <formula>$G$133=3</formula>
    </cfRule>
    <cfRule type="expression" priority="11" dxfId="5" stopIfTrue="1">
      <formula>$G$133=2</formula>
    </cfRule>
    <cfRule type="expression" priority="12" dxfId="4" stopIfTrue="1">
      <formula>$G$133=1</formula>
    </cfRule>
  </conditionalFormatting>
  <conditionalFormatting sqref="C30:H30">
    <cfRule type="expression" priority="5" dxfId="10" stopIfTrue="1">
      <formula>$G$133=1</formula>
    </cfRule>
  </conditionalFormatting>
  <conditionalFormatting sqref="I30">
    <cfRule type="expression" priority="4" dxfId="11" stopIfTrue="1">
      <formula>$G$133=1</formula>
    </cfRule>
  </conditionalFormatting>
  <conditionalFormatting sqref="C31:I31">
    <cfRule type="expression" priority="2" dxfId="12" stopIfTrue="1">
      <formula>OR(AND($G$133=1,OR($I$30="oui",$I$30="yes",$I$30="si",$I$30="non",$I$30="no")),$G$133=2,$G$133=3)</formula>
    </cfRule>
  </conditionalFormatting>
  <conditionalFormatting sqref="Q17">
    <cfRule type="expression" priority="1" dxfId="11" stopIfTrue="1">
      <formula>$G$133=1</formula>
    </cfRule>
  </conditionalFormatting>
  <dataValidations count="10">
    <dataValidation type="list" allowBlank="1" showInputMessage="1" showErrorMessage="1" sqref="L150:O150 L97:O97">
      <formula1>$D$187:$D$189</formula1>
    </dataValidation>
    <dataValidation type="list" allowBlank="1" showInputMessage="1" showErrorMessage="1" sqref="Q41 Q43 Q45 Q47 Q49 F101:F106">
      <formula1>$D$169:$D$172</formula1>
    </dataValidation>
    <dataValidation type="list" allowBlank="1" showInputMessage="1" showErrorMessage="1" sqref="F77:H77">
      <formula1>$D$138:$D$145</formula1>
    </dataValidation>
    <dataValidation type="list" allowBlank="1" showInputMessage="1" showErrorMessage="1" sqref="I103:J104 I106:J106">
      <formula1>$D$174:$D$185</formula1>
    </dataValidation>
    <dataValidation type="list" allowBlank="1" showInputMessage="1" showErrorMessage="1" sqref="F5">
      <formula1>$D$129:$D$131</formula1>
    </dataValidation>
    <dataValidation type="list" allowBlank="1" showInputMessage="1" showErrorMessage="1" sqref="F10">
      <formula1>$D$134:$D$136</formula1>
    </dataValidation>
    <dataValidation type="list" allowBlank="1" showInputMessage="1" showErrorMessage="1" sqref="J19">
      <formula1>$D$147:$D$155</formula1>
    </dataValidation>
    <dataValidation type="list" allowBlank="1" showInputMessage="1" showErrorMessage="1" sqref="I30">
      <formula1>IF($G$133=1,$D$170:$D$172,IF($G$133=2,$D$170:$D$172,IF($G$133=3,$D$170:$D$172,"")))</formula1>
    </dataValidation>
    <dataValidation type="list" allowBlank="1" showInputMessage="1" showErrorMessage="1" sqref="F19:I19">
      <formula1>$D$148:$D$167</formula1>
    </dataValidation>
    <dataValidation type="list" allowBlank="1" showInputMessage="1" showErrorMessage="1" sqref="Q17:R17">
      <formula1>IF($G$133=1,$D$170:$D$172,IF($G$133=2,$D$170:$D$172,IF($G$133=3,$D$170:$D$172,"")))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51" r:id="rId3"/>
  <headerFooter alignWithMargins="0">
    <oddHeader>&amp;R&amp;F &amp;D</oddHeader>
    <oddFooter>&amp;CPage &amp;P de &amp;N</oddFooter>
  </headerFooter>
  <colBreaks count="1" manualBreakCount="1">
    <brk id="10" max="98" man="1"/>
  </colBreaks>
  <drawing r:id="rId2"/>
  <legacyDrawing r:id="rId1"/>
</worksheet>
</file>

<file path=xl/worksheets/sheet2.xml><?xml version="1.0" encoding="utf-8"?>
<worksheet xmlns="http://schemas.openxmlformats.org/spreadsheetml/2006/main" xmlns:r="http://schemas.openxmlformats.org/officeDocument/2006/relationships">
  <dimension ref="A1:AE79"/>
  <sheetViews>
    <sheetView zoomScalePageLayoutView="0" workbookViewId="0" topLeftCell="BO38">
      <selection activeCell="A51" sqref="A1:BN16384"/>
    </sheetView>
  </sheetViews>
  <sheetFormatPr defaultColWidth="9.140625" defaultRowHeight="12.75"/>
  <cols>
    <col min="1" max="1" width="0" style="0" hidden="1" customWidth="1"/>
    <col min="2" max="2" width="2.00390625" style="0" hidden="1" customWidth="1"/>
    <col min="3" max="3" width="8.140625" style="0" hidden="1" customWidth="1"/>
    <col min="4" max="4" width="1.1484375" style="0" hidden="1" customWidth="1"/>
    <col min="5" max="10" width="11.57421875" style="0" hidden="1" customWidth="1"/>
    <col min="11" max="11" width="2.57421875" style="0" hidden="1" customWidth="1"/>
    <col min="12" max="12" width="2.28125" style="0" hidden="1" customWidth="1"/>
    <col min="13" max="66" width="11.57421875" style="0" hidden="1" customWidth="1"/>
    <col min="67" max="16384" width="11.421875" style="0" customWidth="1"/>
  </cols>
  <sheetData>
    <row r="1" spans="2:20" ht="13.5" thickBot="1">
      <c r="B1" s="11"/>
      <c r="C1" s="11"/>
      <c r="D1" s="11"/>
      <c r="E1" s="11"/>
      <c r="F1" s="11"/>
      <c r="G1" s="11"/>
      <c r="H1" s="11"/>
      <c r="I1" s="11"/>
      <c r="J1" s="11"/>
      <c r="K1" s="11"/>
      <c r="L1" s="11"/>
      <c r="M1" s="11"/>
      <c r="N1" s="11"/>
      <c r="O1" s="11"/>
      <c r="P1" s="11"/>
      <c r="Q1" s="11"/>
      <c r="R1" s="11"/>
      <c r="S1" s="11"/>
      <c r="T1" s="11"/>
    </row>
    <row r="2" spans="1:26" ht="12.75" customHeight="1">
      <c r="A2" s="247" t="s">
        <v>157</v>
      </c>
      <c r="B2" s="9">
        <f>Feuil1!$E$129</f>
        <v>2</v>
      </c>
      <c r="C2" s="9" t="s">
        <v>155</v>
      </c>
      <c r="D2" s="41"/>
      <c r="E2" s="9" t="str">
        <f aca="true" t="shared" si="0" ref="E2:Z2">LOOKUP($B$2,$B$4:$B$6,E4:E6)</f>
        <v>To be completed</v>
      </c>
      <c r="F2" s="9" t="str">
        <f t="shared" si="0"/>
        <v>Scroll-down menu</v>
      </c>
      <c r="G2" s="9" t="str">
        <f t="shared" si="0"/>
        <v>Operation type :</v>
      </c>
      <c r="H2" s="9" t="str">
        <f t="shared" si="0"/>
        <v>IRC Revalidation form 2019</v>
      </c>
      <c r="I2" s="9" t="str">
        <f t="shared" si="0"/>
        <v>IRC 2019 Amendment form </v>
      </c>
      <c r="J2" s="9" t="str">
        <f t="shared" si="0"/>
        <v>IRC Trial form</v>
      </c>
      <c r="K2" s="9" t="str">
        <f t="shared" si="0"/>
        <v>A</v>
      </c>
      <c r="L2" s="9" t="str">
        <f t="shared" si="0"/>
        <v>T</v>
      </c>
      <c r="M2" s="9" t="str">
        <f t="shared" si="0"/>
        <v>Please select language</v>
      </c>
      <c r="N2" s="9" t="str">
        <f t="shared" si="0"/>
        <v>YACHT &amp; OWNER</v>
      </c>
      <c r="O2" s="9" t="str">
        <f t="shared" si="0"/>
        <v>Yacht name :</v>
      </c>
      <c r="P2" s="9" t="str">
        <f t="shared" si="0"/>
        <v>Design :</v>
      </c>
      <c r="Q2" s="9" t="str">
        <f t="shared" si="0"/>
        <v>Sail number :</v>
      </c>
      <c r="R2" s="9" t="str">
        <f t="shared" si="0"/>
        <v>Number of the last valid IRC certificate :</v>
      </c>
      <c r="S2" s="9" t="str">
        <f t="shared" si="0"/>
        <v>Year of the last valid certificate :</v>
      </c>
      <c r="T2" s="9" t="str">
        <f t="shared" si="0"/>
        <v>Owner's surname and first name:</v>
      </c>
      <c r="U2" s="9" t="str">
        <f t="shared" si="0"/>
        <v>Address :</v>
      </c>
      <c r="V2" s="9" t="str">
        <f t="shared" si="0"/>
        <v>Town :</v>
      </c>
      <c r="W2" s="9" t="str">
        <f t="shared" si="0"/>
        <v>Post code :</v>
      </c>
      <c r="X2" s="9" t="str">
        <f t="shared" si="0"/>
        <v>Country :</v>
      </c>
      <c r="Y2" s="9" t="str">
        <f t="shared" si="0"/>
        <v>Phone number :</v>
      </c>
      <c r="Z2" s="9" t="str">
        <f t="shared" si="0"/>
        <v>Mail (required) :</v>
      </c>
    </row>
    <row r="3" spans="1:26" ht="12.75">
      <c r="A3" s="248"/>
      <c r="B3" s="11"/>
      <c r="C3" s="11"/>
      <c r="D3" s="42"/>
      <c r="E3" s="11"/>
      <c r="F3" s="11"/>
      <c r="H3" s="11"/>
      <c r="I3" s="11"/>
      <c r="J3" s="11"/>
      <c r="K3" s="11"/>
      <c r="L3" s="11"/>
      <c r="M3" s="11"/>
      <c r="N3" s="11"/>
      <c r="O3" s="11"/>
      <c r="P3" s="11"/>
      <c r="Q3" s="11"/>
      <c r="R3" s="11"/>
      <c r="S3" s="11"/>
      <c r="T3" s="11"/>
      <c r="U3" s="11"/>
      <c r="V3" s="11"/>
      <c r="W3" s="11"/>
      <c r="Y3" s="11"/>
      <c r="Z3" s="11"/>
    </row>
    <row r="4" spans="1:26" ht="12.75">
      <c r="A4" s="248"/>
      <c r="B4" s="11">
        <v>1</v>
      </c>
      <c r="C4" s="11" t="s">
        <v>153</v>
      </c>
      <c r="D4" s="42"/>
      <c r="E4" s="11" t="s">
        <v>179</v>
      </c>
      <c r="F4" s="11" t="s">
        <v>180</v>
      </c>
      <c r="G4" s="22" t="s">
        <v>294</v>
      </c>
      <c r="H4" s="84" t="s">
        <v>333</v>
      </c>
      <c r="I4" s="84" t="s">
        <v>337</v>
      </c>
      <c r="J4" s="84" t="s">
        <v>289</v>
      </c>
      <c r="K4" s="37" t="s">
        <v>298</v>
      </c>
      <c r="L4" s="37" t="s">
        <v>300</v>
      </c>
      <c r="M4" s="11" t="s">
        <v>345</v>
      </c>
      <c r="N4" s="11" t="s">
        <v>10</v>
      </c>
      <c r="O4" s="11" t="s">
        <v>2</v>
      </c>
      <c r="P4" s="11" t="s">
        <v>3</v>
      </c>
      <c r="Q4" s="11" t="s">
        <v>4</v>
      </c>
      <c r="R4" s="11" t="s">
        <v>5</v>
      </c>
      <c r="S4" s="11" t="s">
        <v>6</v>
      </c>
      <c r="T4" s="84" t="s">
        <v>199</v>
      </c>
      <c r="U4" s="11" t="s">
        <v>7</v>
      </c>
      <c r="V4" s="32" t="s">
        <v>0</v>
      </c>
      <c r="W4" s="32" t="s">
        <v>1</v>
      </c>
      <c r="X4" s="37" t="s">
        <v>296</v>
      </c>
      <c r="Y4" s="22" t="s">
        <v>8</v>
      </c>
      <c r="Z4" s="22" t="s">
        <v>9</v>
      </c>
    </row>
    <row r="5" spans="1:26" ht="12.75">
      <c r="A5" s="248"/>
      <c r="B5" s="11">
        <v>2</v>
      </c>
      <c r="C5" s="11" t="s">
        <v>154</v>
      </c>
      <c r="D5" s="42"/>
      <c r="E5" s="11" t="s">
        <v>195</v>
      </c>
      <c r="F5" s="84" t="s">
        <v>196</v>
      </c>
      <c r="G5" s="37" t="s">
        <v>293</v>
      </c>
      <c r="H5" s="84" t="s">
        <v>334</v>
      </c>
      <c r="I5" s="84" t="s">
        <v>336</v>
      </c>
      <c r="J5" s="84" t="s">
        <v>290</v>
      </c>
      <c r="K5" s="37" t="s">
        <v>299</v>
      </c>
      <c r="L5" s="37" t="s">
        <v>301</v>
      </c>
      <c r="M5" s="11" t="s">
        <v>344</v>
      </c>
      <c r="N5" s="11" t="s">
        <v>96</v>
      </c>
      <c r="O5" s="37" t="s">
        <v>99</v>
      </c>
      <c r="P5" s="37" t="s">
        <v>98</v>
      </c>
      <c r="Q5" s="37" t="s">
        <v>97</v>
      </c>
      <c r="R5" s="37" t="s">
        <v>100</v>
      </c>
      <c r="S5" s="37" t="s">
        <v>101</v>
      </c>
      <c r="T5" s="37" t="s">
        <v>198</v>
      </c>
      <c r="U5" s="37" t="s">
        <v>194</v>
      </c>
      <c r="V5" s="32" t="s">
        <v>102</v>
      </c>
      <c r="W5" s="32" t="s">
        <v>103</v>
      </c>
      <c r="X5" s="37" t="s">
        <v>295</v>
      </c>
      <c r="Y5" s="22" t="s">
        <v>156</v>
      </c>
      <c r="Z5" s="22" t="s">
        <v>104</v>
      </c>
    </row>
    <row r="6" spans="1:26" ht="12.75">
      <c r="A6" s="248"/>
      <c r="B6" s="11">
        <v>3</v>
      </c>
      <c r="C6" s="85" t="s">
        <v>200</v>
      </c>
      <c r="D6" s="42"/>
      <c r="E6" s="86" t="s">
        <v>201</v>
      </c>
      <c r="F6" s="87" t="s">
        <v>202</v>
      </c>
      <c r="G6" s="22" t="s">
        <v>292</v>
      </c>
      <c r="H6" s="91" t="s">
        <v>335</v>
      </c>
      <c r="I6" s="91" t="s">
        <v>338</v>
      </c>
      <c r="J6" s="91" t="s">
        <v>314</v>
      </c>
      <c r="K6" s="91" t="s">
        <v>298</v>
      </c>
      <c r="L6" s="91" t="s">
        <v>33</v>
      </c>
      <c r="M6" s="86" t="s">
        <v>346</v>
      </c>
      <c r="N6" s="87" t="s">
        <v>203</v>
      </c>
      <c r="O6" s="87" t="s">
        <v>204</v>
      </c>
      <c r="P6" s="87" t="s">
        <v>205</v>
      </c>
      <c r="Q6" s="87" t="s">
        <v>206</v>
      </c>
      <c r="R6" s="87" t="s">
        <v>207</v>
      </c>
      <c r="S6" s="87" t="s">
        <v>208</v>
      </c>
      <c r="T6" s="87" t="s">
        <v>209</v>
      </c>
      <c r="U6" s="87" t="s">
        <v>210</v>
      </c>
      <c r="V6" s="87" t="s">
        <v>211</v>
      </c>
      <c r="W6" s="87" t="s">
        <v>212</v>
      </c>
      <c r="X6" s="92" t="s">
        <v>297</v>
      </c>
      <c r="Y6" s="87" t="s">
        <v>213</v>
      </c>
      <c r="Z6" s="87" t="s">
        <v>214</v>
      </c>
    </row>
    <row r="7" spans="1:26" ht="12.75">
      <c r="A7" s="248"/>
      <c r="B7" s="44"/>
      <c r="C7" s="14"/>
      <c r="D7" s="43"/>
      <c r="E7" s="14"/>
      <c r="F7" s="14"/>
      <c r="G7" s="14"/>
      <c r="H7" s="14"/>
      <c r="I7" s="14"/>
      <c r="J7" s="45"/>
      <c r="K7" s="45"/>
      <c r="L7" s="45"/>
      <c r="M7" s="45"/>
      <c r="N7" s="45"/>
      <c r="O7" s="45"/>
      <c r="P7" s="45"/>
      <c r="Q7" s="45"/>
      <c r="R7" s="45"/>
      <c r="S7" s="46"/>
      <c r="T7" s="46"/>
      <c r="U7" s="24"/>
      <c r="V7" s="24"/>
      <c r="W7" s="14"/>
      <c r="X7" s="14"/>
      <c r="Y7" s="14"/>
      <c r="Z7" s="14"/>
    </row>
    <row r="8" spans="1:23" ht="4.5" customHeight="1">
      <c r="A8" s="248"/>
      <c r="B8" s="54"/>
      <c r="C8" s="26"/>
      <c r="D8" s="3"/>
      <c r="E8" s="13"/>
      <c r="F8" s="14"/>
      <c r="G8" s="14"/>
      <c r="H8" s="14"/>
      <c r="I8" s="14"/>
      <c r="J8" s="14"/>
      <c r="K8" s="14"/>
      <c r="L8" s="14"/>
      <c r="M8" s="14"/>
      <c r="N8" s="14"/>
      <c r="O8" s="14"/>
      <c r="P8" s="14"/>
      <c r="Q8" s="14"/>
      <c r="R8" s="14"/>
      <c r="S8" s="14"/>
      <c r="T8" s="14"/>
      <c r="U8" s="14"/>
      <c r="V8" s="14"/>
      <c r="W8" s="14"/>
    </row>
    <row r="9" spans="1:30" ht="12.75">
      <c r="A9" s="248"/>
      <c r="B9" s="11">
        <f>Feuil1!$E$129</f>
        <v>2</v>
      </c>
      <c r="C9" s="11"/>
      <c r="D9" s="42"/>
      <c r="E9" s="11" t="str">
        <f aca="true" t="shared" si="1" ref="E9:AC9">LOOKUP($B$2,$B$4:$B$6,E11:E13)</f>
        <v>&lt;select from list&gt;</v>
      </c>
      <c r="F9" s="11">
        <f t="shared" si="1"/>
        <v>2018</v>
      </c>
      <c r="G9" s="11">
        <f t="shared" si="1"/>
        <v>2017</v>
      </c>
      <c r="H9" s="11">
        <f t="shared" si="1"/>
        <v>2016</v>
      </c>
      <c r="I9" s="11">
        <f t="shared" si="1"/>
        <v>2015</v>
      </c>
      <c r="J9" s="11">
        <f t="shared" si="1"/>
        <v>2014</v>
      </c>
      <c r="K9" s="11">
        <f t="shared" si="1"/>
        <v>2013</v>
      </c>
      <c r="L9" s="11">
        <f t="shared" si="1"/>
        <v>2012</v>
      </c>
      <c r="M9" s="11">
        <f t="shared" si="1"/>
        <v>2011</v>
      </c>
      <c r="N9" s="11">
        <f t="shared" si="1"/>
        <v>2010</v>
      </c>
      <c r="O9" s="11">
        <f t="shared" si="1"/>
        <v>2009</v>
      </c>
      <c r="P9" s="11">
        <f t="shared" si="1"/>
        <v>2008</v>
      </c>
      <c r="Q9" s="11">
        <f t="shared" si="1"/>
        <v>2007</v>
      </c>
      <c r="R9" s="11">
        <f t="shared" si="1"/>
        <v>2006</v>
      </c>
      <c r="S9" s="11">
        <f t="shared" si="1"/>
        <v>2005</v>
      </c>
      <c r="T9" s="11">
        <f t="shared" si="1"/>
        <v>2004</v>
      </c>
      <c r="U9" s="11">
        <f t="shared" si="1"/>
        <v>2003</v>
      </c>
      <c r="V9" s="11">
        <f t="shared" si="1"/>
        <v>2002</v>
      </c>
      <c r="W9" s="11">
        <f t="shared" si="1"/>
        <v>2001</v>
      </c>
      <c r="X9" s="9">
        <f t="shared" si="1"/>
        <v>2000</v>
      </c>
      <c r="Y9" s="9" t="str">
        <f t="shared" si="1"/>
        <v>&lt;2000</v>
      </c>
      <c r="Z9" s="9" t="str">
        <f t="shared" si="1"/>
        <v>Does the boat has any modification since last valid certificate?</v>
      </c>
      <c r="AA9" s="9" t="str">
        <f t="shared" si="1"/>
        <v>Fill ONLY the data to be amended</v>
      </c>
      <c r="AB9" s="9" t="str">
        <f t="shared" si="1"/>
        <v>Do not fill any data below</v>
      </c>
      <c r="AC9" s="9" t="str">
        <f t="shared" si="1"/>
        <v>Fill in the data to be tested ONLY</v>
      </c>
      <c r="AD9" s="9"/>
    </row>
    <row r="10" spans="1:26" ht="12.75">
      <c r="A10" s="248"/>
      <c r="B10" s="11"/>
      <c r="C10" s="11"/>
      <c r="D10" s="42"/>
      <c r="E10" s="11"/>
      <c r="F10" s="11"/>
      <c r="G10" s="11"/>
      <c r="I10" s="11"/>
      <c r="J10" s="11"/>
      <c r="K10" s="11"/>
      <c r="L10" s="11"/>
      <c r="M10" s="11"/>
      <c r="O10" s="11"/>
      <c r="P10" s="11"/>
      <c r="Q10" s="11"/>
      <c r="R10" s="11"/>
      <c r="S10" s="11"/>
      <c r="T10" s="11"/>
      <c r="V10" s="11"/>
      <c r="W10" s="11"/>
      <c r="Z10" s="11"/>
    </row>
    <row r="11" spans="1:29" ht="12.75">
      <c r="A11" s="248"/>
      <c r="B11" s="11">
        <v>1</v>
      </c>
      <c r="C11" s="11" t="s">
        <v>153</v>
      </c>
      <c r="D11" s="42"/>
      <c r="E11" s="11" t="s">
        <v>71</v>
      </c>
      <c r="F11" s="11">
        <v>2018</v>
      </c>
      <c r="G11" s="11">
        <v>2017</v>
      </c>
      <c r="H11" s="90">
        <v>2016</v>
      </c>
      <c r="I11" s="40">
        <v>2015</v>
      </c>
      <c r="J11" s="40">
        <v>2014</v>
      </c>
      <c r="K11" s="40">
        <v>2013</v>
      </c>
      <c r="L11" s="40">
        <v>2012</v>
      </c>
      <c r="M11" s="89">
        <v>2011</v>
      </c>
      <c r="N11" s="88">
        <v>2010</v>
      </c>
      <c r="O11" s="88">
        <v>2009</v>
      </c>
      <c r="P11" s="88">
        <v>2008</v>
      </c>
      <c r="Q11" s="88">
        <v>2007</v>
      </c>
      <c r="R11" s="88">
        <v>2006</v>
      </c>
      <c r="S11" s="88">
        <v>2005</v>
      </c>
      <c r="T11" s="88">
        <v>2004</v>
      </c>
      <c r="U11" s="88">
        <v>2003</v>
      </c>
      <c r="V11" s="88">
        <v>2002</v>
      </c>
      <c r="W11" s="88">
        <v>2001</v>
      </c>
      <c r="X11" s="88">
        <v>2000</v>
      </c>
      <c r="Y11" t="s">
        <v>286</v>
      </c>
      <c r="Z11" s="11" t="s">
        <v>275</v>
      </c>
      <c r="AA11" t="s">
        <v>302</v>
      </c>
      <c r="AB11" s="4" t="s">
        <v>310</v>
      </c>
      <c r="AC11" s="4" t="s">
        <v>307</v>
      </c>
    </row>
    <row r="12" spans="1:29" ht="12.75">
      <c r="A12" s="248"/>
      <c r="B12" s="11">
        <v>2</v>
      </c>
      <c r="C12" s="11" t="s">
        <v>154</v>
      </c>
      <c r="D12" s="42"/>
      <c r="E12" s="22" t="s">
        <v>132</v>
      </c>
      <c r="F12" s="22">
        <v>2018</v>
      </c>
      <c r="G12" s="22">
        <v>2017</v>
      </c>
      <c r="H12" s="90">
        <v>2016</v>
      </c>
      <c r="I12" s="40">
        <v>2015</v>
      </c>
      <c r="J12" s="40">
        <v>2014</v>
      </c>
      <c r="K12" s="40">
        <v>2013</v>
      </c>
      <c r="L12" s="40">
        <v>2012</v>
      </c>
      <c r="M12" s="32">
        <v>2011</v>
      </c>
      <c r="N12" s="88">
        <v>2010</v>
      </c>
      <c r="O12" s="88">
        <v>2009</v>
      </c>
      <c r="P12" s="88">
        <v>2008</v>
      </c>
      <c r="Q12" s="88">
        <v>2007</v>
      </c>
      <c r="R12" s="88">
        <v>2006</v>
      </c>
      <c r="S12" s="88">
        <v>2005</v>
      </c>
      <c r="T12" s="88">
        <v>2004</v>
      </c>
      <c r="U12" s="88">
        <v>2003</v>
      </c>
      <c r="V12" s="88">
        <v>2002</v>
      </c>
      <c r="W12" s="88">
        <v>2001</v>
      </c>
      <c r="X12" s="88">
        <v>2000</v>
      </c>
      <c r="Y12" t="s">
        <v>287</v>
      </c>
      <c r="Z12" s="11" t="s">
        <v>276</v>
      </c>
      <c r="AA12" t="s">
        <v>303</v>
      </c>
      <c r="AB12" s="4" t="s">
        <v>305</v>
      </c>
      <c r="AC12" s="4" t="s">
        <v>308</v>
      </c>
    </row>
    <row r="13" spans="1:29" ht="12.75">
      <c r="A13" s="248"/>
      <c r="B13" s="11">
        <v>3</v>
      </c>
      <c r="C13" s="85" t="s">
        <v>200</v>
      </c>
      <c r="D13" s="42"/>
      <c r="E13" s="87" t="s">
        <v>215</v>
      </c>
      <c r="F13" s="87">
        <v>2018</v>
      </c>
      <c r="G13" s="87">
        <v>2017</v>
      </c>
      <c r="H13" s="90">
        <v>2016</v>
      </c>
      <c r="I13" s="40">
        <v>2015</v>
      </c>
      <c r="J13" s="40">
        <v>2014</v>
      </c>
      <c r="K13" s="40">
        <v>2013</v>
      </c>
      <c r="L13" s="40">
        <v>2012</v>
      </c>
      <c r="M13" s="88">
        <v>2011</v>
      </c>
      <c r="N13" s="88">
        <v>2010</v>
      </c>
      <c r="O13" s="88">
        <v>2009</v>
      </c>
      <c r="P13" s="88">
        <v>2008</v>
      </c>
      <c r="Q13" s="88">
        <v>2007</v>
      </c>
      <c r="R13" s="88">
        <v>2006</v>
      </c>
      <c r="S13" s="88">
        <v>2005</v>
      </c>
      <c r="T13" s="88">
        <v>2004</v>
      </c>
      <c r="U13" s="88">
        <v>2003</v>
      </c>
      <c r="V13" s="88">
        <v>2002</v>
      </c>
      <c r="W13" s="88">
        <v>2001</v>
      </c>
      <c r="X13" s="88">
        <v>2000</v>
      </c>
      <c r="Y13" t="s">
        <v>288</v>
      </c>
      <c r="Z13" s="11" t="s">
        <v>277</v>
      </c>
      <c r="AA13" t="s">
        <v>304</v>
      </c>
      <c r="AB13" s="4" t="s">
        <v>306</v>
      </c>
      <c r="AC13" s="4" t="s">
        <v>309</v>
      </c>
    </row>
    <row r="14" spans="1:31" ht="13.5" thickBot="1">
      <c r="A14" s="249"/>
      <c r="B14" s="14"/>
      <c r="C14" s="14"/>
      <c r="D14" s="4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ht="13.5" thickBot="1"/>
    <row r="16" spans="1:22" ht="12.75">
      <c r="A16" s="247" t="s">
        <v>158</v>
      </c>
      <c r="B16" s="9">
        <f>Feuil1!$E$129</f>
        <v>2</v>
      </c>
      <c r="C16" s="9" t="s">
        <v>155</v>
      </c>
      <c r="D16" s="41"/>
      <c r="E16" s="9" t="str">
        <f aca="true" t="shared" si="2" ref="E16:J16">LOOKUP($B$16,$B$18:$B$20,E18:E20)</f>
        <v>AMENDMENT</v>
      </c>
      <c r="F16" s="9" t="str">
        <f t="shared" si="2"/>
        <v>Input data</v>
      </c>
      <c r="G16" s="9" t="str">
        <f t="shared" si="2"/>
        <v>(2 decimals)</v>
      </c>
      <c r="H16" s="9" t="str">
        <f t="shared" si="2"/>
        <v>Source of data</v>
      </c>
      <c r="I16" s="9" t="str">
        <f t="shared" si="2"/>
        <v>(Must be completed)</v>
      </c>
      <c r="J16" s="9" t="str">
        <f t="shared" si="2"/>
        <v>Hull :</v>
      </c>
      <c r="K16" s="9"/>
      <c r="L16" s="9"/>
      <c r="M16" s="9" t="str">
        <f aca="true" t="shared" si="3" ref="M16:V16">LOOKUP($B$16,$B$18:$B$20,M18:M20)</f>
        <v>Weight*</v>
      </c>
      <c r="N16" s="9" t="str">
        <f t="shared" si="3"/>
        <v>* Weight certificate required for all weight or overhangs amendment</v>
      </c>
      <c r="O16" s="9" t="str">
        <f t="shared" si="3"/>
        <v>Ballast</v>
      </c>
      <c r="P16" s="9" t="str">
        <f t="shared" si="3"/>
        <v>Max beam</v>
      </c>
      <c r="Q16" s="9" t="str">
        <f t="shared" si="3"/>
        <v>Draft</v>
      </c>
      <c r="R16" s="9" t="str">
        <f t="shared" si="3"/>
        <v>Bulb weight</v>
      </c>
      <c r="S16" s="9" t="str">
        <f t="shared" si="3"/>
        <v>Material in fin keel</v>
      </c>
      <c r="T16" s="9" t="str">
        <f t="shared" si="3"/>
        <v>Lifting keel :</v>
      </c>
      <c r="U16" s="9" t="str">
        <f t="shared" si="3"/>
        <v>Draft board up :</v>
      </c>
      <c r="V16" s="9" t="str">
        <f t="shared" si="3"/>
        <v>Draft board down :</v>
      </c>
    </row>
    <row r="17" spans="1:22" ht="12.75">
      <c r="A17" s="248"/>
      <c r="B17" s="11"/>
      <c r="C17" s="11"/>
      <c r="D17" s="42"/>
      <c r="E17" s="11"/>
      <c r="F17" s="11"/>
      <c r="G17" s="11"/>
      <c r="H17" s="11"/>
      <c r="I17" s="11"/>
      <c r="J17" s="11"/>
      <c r="K17" s="11"/>
      <c r="L17" s="11"/>
      <c r="M17" s="11"/>
      <c r="N17" s="11"/>
      <c r="O17" s="11"/>
      <c r="P17" s="11"/>
      <c r="Q17" s="11"/>
      <c r="R17" s="11"/>
      <c r="T17" s="11"/>
      <c r="U17" s="11"/>
      <c r="V17" s="11"/>
    </row>
    <row r="18" spans="1:22" ht="12.75">
      <c r="A18" s="248"/>
      <c r="B18" s="11">
        <v>1</v>
      </c>
      <c r="C18" s="11" t="s">
        <v>153</v>
      </c>
      <c r="D18" s="42"/>
      <c r="E18" s="11" t="s">
        <v>11</v>
      </c>
      <c r="F18" s="11" t="s">
        <v>29</v>
      </c>
      <c r="G18" s="11" t="s">
        <v>30</v>
      </c>
      <c r="H18" s="11" t="s">
        <v>31</v>
      </c>
      <c r="I18" s="11" t="s">
        <v>32</v>
      </c>
      <c r="J18" s="11" t="s">
        <v>12</v>
      </c>
      <c r="K18" s="11"/>
      <c r="L18" s="11"/>
      <c r="M18" s="11" t="s">
        <v>14</v>
      </c>
      <c r="N18" s="11" t="s">
        <v>15</v>
      </c>
      <c r="O18" s="11" t="s">
        <v>21</v>
      </c>
      <c r="P18" s="11" t="s">
        <v>24</v>
      </c>
      <c r="Q18" s="11" t="s">
        <v>25</v>
      </c>
      <c r="R18" s="11" t="s">
        <v>26</v>
      </c>
      <c r="S18" s="22" t="s">
        <v>311</v>
      </c>
      <c r="T18" s="11" t="s">
        <v>38</v>
      </c>
      <c r="U18" s="11" t="s">
        <v>27</v>
      </c>
      <c r="V18" s="11" t="s">
        <v>28</v>
      </c>
    </row>
    <row r="19" spans="1:22" ht="12.75">
      <c r="A19" s="248"/>
      <c r="B19" s="11">
        <v>2</v>
      </c>
      <c r="C19" s="11" t="s">
        <v>154</v>
      </c>
      <c r="D19" s="42"/>
      <c r="E19" s="11" t="s">
        <v>105</v>
      </c>
      <c r="F19" s="11" t="s">
        <v>106</v>
      </c>
      <c r="G19" s="11" t="s">
        <v>107</v>
      </c>
      <c r="H19" s="11" t="s">
        <v>108</v>
      </c>
      <c r="I19" s="11" t="s">
        <v>109</v>
      </c>
      <c r="J19" s="11" t="s">
        <v>110</v>
      </c>
      <c r="K19" s="11"/>
      <c r="L19" s="11"/>
      <c r="M19" s="11" t="s">
        <v>111</v>
      </c>
      <c r="N19" s="11" t="s">
        <v>112</v>
      </c>
      <c r="O19" s="11" t="s">
        <v>113</v>
      </c>
      <c r="P19" s="11" t="s">
        <v>114</v>
      </c>
      <c r="Q19" s="11" t="s">
        <v>115</v>
      </c>
      <c r="R19" s="11" t="s">
        <v>116</v>
      </c>
      <c r="S19" s="85" t="s">
        <v>312</v>
      </c>
      <c r="T19" s="37" t="s">
        <v>120</v>
      </c>
      <c r="U19" s="22" t="s">
        <v>117</v>
      </c>
      <c r="V19" s="22" t="s">
        <v>118</v>
      </c>
    </row>
    <row r="20" spans="1:22" ht="12.75">
      <c r="A20" s="248"/>
      <c r="B20" s="11">
        <v>3</v>
      </c>
      <c r="C20" s="85" t="s">
        <v>200</v>
      </c>
      <c r="D20" s="42"/>
      <c r="E20" s="87" t="s">
        <v>216</v>
      </c>
      <c r="F20" s="87" t="s">
        <v>217</v>
      </c>
      <c r="G20" s="87" t="s">
        <v>218</v>
      </c>
      <c r="H20" s="87" t="s">
        <v>219</v>
      </c>
      <c r="I20" s="87" t="s">
        <v>220</v>
      </c>
      <c r="J20" s="87" t="s">
        <v>221</v>
      </c>
      <c r="K20" s="87"/>
      <c r="L20" s="87"/>
      <c r="M20" s="87" t="s">
        <v>222</v>
      </c>
      <c r="N20" s="87" t="s">
        <v>223</v>
      </c>
      <c r="O20" s="87" t="s">
        <v>224</v>
      </c>
      <c r="P20" s="87" t="s">
        <v>225</v>
      </c>
      <c r="Q20" s="87" t="s">
        <v>226</v>
      </c>
      <c r="R20" s="87" t="s">
        <v>227</v>
      </c>
      <c r="S20" t="s">
        <v>313</v>
      </c>
      <c r="T20" s="87" t="s">
        <v>228</v>
      </c>
      <c r="U20" s="87" t="s">
        <v>229</v>
      </c>
      <c r="V20" s="87" t="s">
        <v>230</v>
      </c>
    </row>
    <row r="21" spans="1:21" ht="13.5" thickBot="1">
      <c r="A21" s="249"/>
      <c r="B21" s="14"/>
      <c r="C21" s="14"/>
      <c r="D21" s="43"/>
      <c r="E21" s="14"/>
      <c r="F21" s="14"/>
      <c r="G21" s="14"/>
      <c r="H21" s="14"/>
      <c r="I21" s="14"/>
      <c r="J21" s="14"/>
      <c r="K21" s="14"/>
      <c r="L21" s="14"/>
      <c r="M21" s="14"/>
      <c r="N21" s="14"/>
      <c r="O21" s="14"/>
      <c r="P21" s="14"/>
      <c r="Q21" s="14"/>
      <c r="R21" s="14"/>
      <c r="S21" s="24"/>
      <c r="T21" s="14"/>
      <c r="U21" s="14"/>
    </row>
    <row r="22" ht="13.5" thickBot="1">
      <c r="S22" s="22"/>
    </row>
    <row r="23" spans="1:20" ht="12.75" customHeight="1">
      <c r="A23" s="247" t="s">
        <v>172</v>
      </c>
      <c r="B23" s="9">
        <f>Feuil1!$E$129</f>
        <v>2</v>
      </c>
      <c r="C23" s="9" t="s">
        <v>155</v>
      </c>
      <c r="D23" s="41"/>
      <c r="E23" s="9" t="str">
        <f aca="true" t="shared" si="4" ref="E23:J23">LOOKUP($B$23,$B$25:$B$27,E25:E27)</f>
        <v>Rig :</v>
      </c>
      <c r="F23" s="9" t="str">
        <f t="shared" si="4"/>
        <v>Headsail :</v>
      </c>
      <c r="G23" s="9" t="str">
        <f t="shared" si="4"/>
        <v>**Please confirm HLUmax even if not changed from the previous certificate.</v>
      </c>
      <c r="H23" s="9" t="str">
        <f t="shared" si="4"/>
        <v>Calc HSA</v>
      </c>
      <c r="I23" s="9" t="str">
        <f t="shared" si="4"/>
        <v>Foot offset if &gt;7,5% LP</v>
      </c>
      <c r="J23" s="9" t="str">
        <f t="shared" si="4"/>
        <v>Mainsail :</v>
      </c>
      <c r="K23" s="9"/>
      <c r="L23" s="9"/>
      <c r="M23" s="9" t="str">
        <f aca="true" t="shared" si="5" ref="M23:T23">LOOKUP($B$23,$B$25:$B$27,M25:M27)</f>
        <v>Spinnakers :</v>
      </c>
      <c r="N23" s="9" t="str">
        <f t="shared" si="5"/>
        <v>No. Of spinnaker aboard</v>
      </c>
      <c r="O23" s="9" t="str">
        <f t="shared" si="5"/>
        <v>Spi pole, bowsprit,…</v>
      </c>
      <c r="P23" s="9" t="str">
        <f t="shared" si="5"/>
        <v>Symetric spinnaker :</v>
      </c>
      <c r="Q23" s="9" t="str">
        <f t="shared" si="5"/>
        <v>or</v>
      </c>
      <c r="R23" s="9" t="str">
        <f t="shared" si="5"/>
        <v>calc SPA</v>
      </c>
      <c r="S23" s="9" t="str">
        <f t="shared" si="5"/>
        <v>Asymetric spinnaker :</v>
      </c>
      <c r="T23" s="9" t="str">
        <f t="shared" si="5"/>
        <v>Mizzen :</v>
      </c>
    </row>
    <row r="24" spans="1:20" ht="12.75">
      <c r="A24" s="248"/>
      <c r="B24" s="11"/>
      <c r="C24" s="11"/>
      <c r="D24" s="42"/>
      <c r="E24" s="11"/>
      <c r="F24" s="11"/>
      <c r="G24" s="11"/>
      <c r="H24" s="11"/>
      <c r="I24" s="11"/>
      <c r="J24" s="11"/>
      <c r="K24" s="11"/>
      <c r="L24" s="11"/>
      <c r="M24" s="11"/>
      <c r="N24" s="11"/>
      <c r="O24" s="11"/>
      <c r="P24" s="11"/>
      <c r="Q24" s="11"/>
      <c r="R24" s="11"/>
      <c r="S24" s="11"/>
      <c r="T24" s="11"/>
    </row>
    <row r="25" spans="1:20" ht="12.75">
      <c r="A25" s="248"/>
      <c r="B25" s="11">
        <v>1</v>
      </c>
      <c r="C25" s="11" t="s">
        <v>153</v>
      </c>
      <c r="D25" s="42"/>
      <c r="E25" s="37" t="s">
        <v>39</v>
      </c>
      <c r="F25" s="37" t="s">
        <v>159</v>
      </c>
      <c r="G25" s="37" t="s">
        <v>283</v>
      </c>
      <c r="H25" s="37" t="s">
        <v>45</v>
      </c>
      <c r="I25" s="37" t="s">
        <v>170</v>
      </c>
      <c r="J25" s="37" t="s">
        <v>160</v>
      </c>
      <c r="K25" s="37"/>
      <c r="L25" s="37"/>
      <c r="M25" s="37" t="s">
        <v>161</v>
      </c>
      <c r="N25" s="37" t="s">
        <v>357</v>
      </c>
      <c r="O25" s="37" t="s">
        <v>51</v>
      </c>
      <c r="P25" s="37" t="s">
        <v>162</v>
      </c>
      <c r="Q25" s="49" t="s">
        <v>56</v>
      </c>
      <c r="R25" s="37" t="s">
        <v>43</v>
      </c>
      <c r="S25" s="37" t="s">
        <v>163</v>
      </c>
      <c r="T25" s="37" t="s">
        <v>164</v>
      </c>
    </row>
    <row r="26" spans="1:20" ht="12.75">
      <c r="A26" s="248"/>
      <c r="B26" s="11">
        <v>2</v>
      </c>
      <c r="C26" s="11" t="s">
        <v>154</v>
      </c>
      <c r="D26" s="42"/>
      <c r="E26" s="37" t="s">
        <v>119</v>
      </c>
      <c r="F26" s="11" t="s">
        <v>165</v>
      </c>
      <c r="G26" s="37" t="s">
        <v>284</v>
      </c>
      <c r="H26" s="48" t="s">
        <v>121</v>
      </c>
      <c r="I26" s="37" t="s">
        <v>171</v>
      </c>
      <c r="J26" s="37" t="s">
        <v>166</v>
      </c>
      <c r="K26" s="37"/>
      <c r="L26" s="37"/>
      <c r="M26" s="37" t="s">
        <v>161</v>
      </c>
      <c r="N26" s="37" t="s">
        <v>122</v>
      </c>
      <c r="O26" s="37" t="s">
        <v>123</v>
      </c>
      <c r="P26" s="37" t="s">
        <v>167</v>
      </c>
      <c r="Q26" s="37" t="s">
        <v>124</v>
      </c>
      <c r="R26" s="37" t="s">
        <v>125</v>
      </c>
      <c r="S26" s="22" t="s">
        <v>168</v>
      </c>
      <c r="T26" s="11" t="s">
        <v>169</v>
      </c>
    </row>
    <row r="27" spans="1:20" ht="12.75">
      <c r="A27" s="248"/>
      <c r="B27" s="11">
        <v>3</v>
      </c>
      <c r="C27" s="85" t="s">
        <v>200</v>
      </c>
      <c r="D27" s="42"/>
      <c r="E27" s="87" t="s">
        <v>231</v>
      </c>
      <c r="F27" s="87" t="s">
        <v>232</v>
      </c>
      <c r="G27" s="87" t="s">
        <v>285</v>
      </c>
      <c r="H27" s="87" t="s">
        <v>233</v>
      </c>
      <c r="I27" s="87" t="s">
        <v>234</v>
      </c>
      <c r="J27" s="87" t="s">
        <v>235</v>
      </c>
      <c r="K27" s="87"/>
      <c r="L27" s="87"/>
      <c r="M27" s="87" t="s">
        <v>236</v>
      </c>
      <c r="N27" s="91" t="s">
        <v>356</v>
      </c>
      <c r="O27" s="87" t="s">
        <v>237</v>
      </c>
      <c r="P27" s="87" t="s">
        <v>238</v>
      </c>
      <c r="Q27" s="87" t="s">
        <v>239</v>
      </c>
      <c r="R27" s="87" t="s">
        <v>240</v>
      </c>
      <c r="S27" s="87" t="s">
        <v>241</v>
      </c>
      <c r="T27" s="87" t="s">
        <v>242</v>
      </c>
    </row>
    <row r="28" spans="1:20" ht="12.75">
      <c r="A28" s="248"/>
      <c r="B28" s="14"/>
      <c r="C28" s="11"/>
      <c r="D28" s="42"/>
      <c r="E28" s="37"/>
      <c r="F28" s="37"/>
      <c r="G28" s="37"/>
      <c r="H28" s="47"/>
      <c r="I28" s="37"/>
      <c r="J28" s="48"/>
      <c r="K28" s="48"/>
      <c r="L28" s="48"/>
      <c r="M28" s="48"/>
      <c r="N28" s="11"/>
      <c r="O28" s="11"/>
      <c r="P28" s="11"/>
      <c r="Q28" s="11"/>
      <c r="R28" s="11"/>
      <c r="S28" s="11"/>
      <c r="T28" s="11"/>
    </row>
    <row r="29" spans="1:20" ht="5.25" customHeight="1">
      <c r="A29" s="248"/>
      <c r="C29" s="26"/>
      <c r="D29" s="3"/>
      <c r="E29" s="50"/>
      <c r="F29" s="50"/>
      <c r="G29" s="50"/>
      <c r="H29" s="51"/>
      <c r="I29" s="50"/>
      <c r="J29" s="52"/>
      <c r="K29" s="52"/>
      <c r="L29" s="52"/>
      <c r="M29" s="52"/>
      <c r="N29" s="26"/>
      <c r="O29" s="26"/>
      <c r="P29" s="26"/>
      <c r="Q29" s="26"/>
      <c r="R29" s="26"/>
      <c r="S29" s="26"/>
      <c r="T29" s="26"/>
    </row>
    <row r="30" spans="1:20" ht="12.75">
      <c r="A30" s="248"/>
      <c r="B30" s="9">
        <f>Feuil1!$E$129</f>
        <v>2</v>
      </c>
      <c r="C30" s="11" t="s">
        <v>155</v>
      </c>
      <c r="D30" s="42"/>
      <c r="E30" s="11" t="str">
        <f aca="true" t="shared" si="6" ref="E30:J30">LOOKUP($B$30,$B$32:$B$34,E32:E34)</f>
        <v>&lt;select from list&gt;</v>
      </c>
      <c r="F30" s="11" t="str">
        <f t="shared" si="6"/>
        <v>No pole or bowsprit</v>
      </c>
      <c r="G30" s="11" t="str">
        <f t="shared" si="6"/>
        <v>Sprit only</v>
      </c>
      <c r="H30" s="11" t="str">
        <f t="shared" si="6"/>
        <v>Spinnaker pole(s)</v>
      </c>
      <c r="I30" s="11" t="str">
        <f t="shared" si="6"/>
        <v>Spinnaker pole(s) and bowsprit</v>
      </c>
      <c r="J30" s="11" t="str">
        <f t="shared" si="6"/>
        <v>Articulating bowsprit</v>
      </c>
      <c r="K30" s="11"/>
      <c r="L30" s="11"/>
      <c r="M30" s="11" t="str">
        <f>LOOKUP($B$30,$B$32:$B$34,M32:M34)</f>
        <v>Whisker pole for headsail only</v>
      </c>
      <c r="N30" s="11"/>
      <c r="O30" s="11"/>
      <c r="P30" s="11"/>
      <c r="Q30" s="11"/>
      <c r="R30" s="11"/>
      <c r="S30" s="11"/>
      <c r="T30" s="11"/>
    </row>
    <row r="31" spans="1:20" ht="12.75">
      <c r="A31" s="248"/>
      <c r="B31" s="11"/>
      <c r="C31" s="11"/>
      <c r="D31" s="42"/>
      <c r="E31" s="37"/>
      <c r="F31" s="37"/>
      <c r="G31" s="37"/>
      <c r="H31" s="37"/>
      <c r="I31" s="37"/>
      <c r="J31" s="37"/>
      <c r="K31" s="37"/>
      <c r="L31" s="37"/>
      <c r="M31" s="37"/>
      <c r="N31" s="11"/>
      <c r="O31" s="11"/>
      <c r="P31" s="11"/>
      <c r="Q31" s="11"/>
      <c r="R31" s="11"/>
      <c r="S31" s="11"/>
      <c r="T31" s="11"/>
    </row>
    <row r="32" spans="1:20" ht="12.75">
      <c r="A32" s="248"/>
      <c r="B32" s="11">
        <v>1</v>
      </c>
      <c r="C32" s="11" t="s">
        <v>153</v>
      </c>
      <c r="D32" s="42"/>
      <c r="E32" s="11" t="s">
        <v>71</v>
      </c>
      <c r="F32" s="11" t="s">
        <v>69</v>
      </c>
      <c r="G32" s="11" t="s">
        <v>68</v>
      </c>
      <c r="H32" s="11" t="s">
        <v>65</v>
      </c>
      <c r="I32" s="11" t="s">
        <v>66</v>
      </c>
      <c r="J32" s="11" t="s">
        <v>67</v>
      </c>
      <c r="K32" s="11"/>
      <c r="L32" s="11"/>
      <c r="M32" s="11" t="s">
        <v>70</v>
      </c>
      <c r="N32" s="11"/>
      <c r="O32" s="11"/>
      <c r="P32" s="11"/>
      <c r="Q32" s="11"/>
      <c r="R32" s="11"/>
      <c r="S32" s="11"/>
      <c r="T32" s="11"/>
    </row>
    <row r="33" spans="1:20" ht="12.75">
      <c r="A33" s="248"/>
      <c r="B33" s="11">
        <v>2</v>
      </c>
      <c r="C33" s="11" t="s">
        <v>154</v>
      </c>
      <c r="D33" s="42"/>
      <c r="E33" s="22" t="s">
        <v>132</v>
      </c>
      <c r="F33" s="22" t="s">
        <v>126</v>
      </c>
      <c r="G33" s="22" t="s">
        <v>127</v>
      </c>
      <c r="H33" s="22" t="s">
        <v>128</v>
      </c>
      <c r="I33" s="22" t="s">
        <v>129</v>
      </c>
      <c r="J33" s="22" t="s">
        <v>130</v>
      </c>
      <c r="K33" s="22"/>
      <c r="L33" s="22"/>
      <c r="M33" s="22" t="s">
        <v>131</v>
      </c>
      <c r="N33" s="11"/>
      <c r="O33" s="11"/>
      <c r="P33" s="11"/>
      <c r="Q33" s="11"/>
      <c r="R33" s="11"/>
      <c r="S33" s="11"/>
      <c r="T33" s="11"/>
    </row>
    <row r="34" spans="1:20" ht="12.75">
      <c r="A34" s="248"/>
      <c r="B34" s="11">
        <v>3</v>
      </c>
      <c r="C34" s="85" t="s">
        <v>200</v>
      </c>
      <c r="D34" s="42"/>
      <c r="E34" s="87" t="s">
        <v>215</v>
      </c>
      <c r="F34" s="87" t="s">
        <v>243</v>
      </c>
      <c r="G34" s="87" t="s">
        <v>244</v>
      </c>
      <c r="H34" s="87" t="s">
        <v>245</v>
      </c>
      <c r="I34" s="87" t="s">
        <v>246</v>
      </c>
      <c r="J34" s="87" t="s">
        <v>247</v>
      </c>
      <c r="K34" s="87"/>
      <c r="L34" s="87"/>
      <c r="M34" s="87" t="s">
        <v>248</v>
      </c>
      <c r="N34" s="11"/>
      <c r="O34" s="11"/>
      <c r="P34" s="11"/>
      <c r="Q34" s="11"/>
      <c r="R34" s="11"/>
      <c r="S34" s="11"/>
      <c r="T34" s="11"/>
    </row>
    <row r="35" spans="1:20" ht="13.5" thickBot="1">
      <c r="A35" s="249"/>
      <c r="B35" s="14"/>
      <c r="C35" s="14"/>
      <c r="D35" s="43"/>
      <c r="E35" s="14"/>
      <c r="F35" s="14"/>
      <c r="G35" s="14"/>
      <c r="H35" s="14"/>
      <c r="I35" s="14"/>
      <c r="J35" s="14"/>
      <c r="K35" s="14"/>
      <c r="L35" s="14"/>
      <c r="M35" s="53"/>
      <c r="N35" s="14"/>
      <c r="O35" s="14"/>
      <c r="P35" s="14"/>
      <c r="Q35" s="14"/>
      <c r="R35" s="14"/>
      <c r="S35" s="14"/>
      <c r="T35" s="14"/>
    </row>
    <row r="36" spans="10:13" ht="13.5" thickBot="1">
      <c r="J36" s="48"/>
      <c r="K36" s="48"/>
      <c r="L36" s="48"/>
      <c r="M36" s="48"/>
    </row>
    <row r="37" spans="1:19" ht="12.75">
      <c r="A37" s="247" t="s">
        <v>173</v>
      </c>
      <c r="B37" s="9">
        <f>Feuil1!$E$129</f>
        <v>2</v>
      </c>
      <c r="C37" s="9" t="s">
        <v>155</v>
      </c>
      <c r="D37" s="41"/>
      <c r="E37" s="9" t="str">
        <f aca="true" t="shared" si="7" ref="E37:J37">LOOKUP($B$37,$B$39:$B$41,E39:E41)</f>
        <v>RACE CONFIGURATION AND ACCOMMODATION</v>
      </c>
      <c r="F37" s="9" t="str">
        <f t="shared" si="7"/>
        <v>Please precise below if accommodation elements are removed or kept aboard while racing. In this second case, each item must be in its normal position on board.
If the items below are different from the standard version, please specify in the box Additional Details</v>
      </c>
      <c r="G37" s="9" t="str">
        <f t="shared" si="7"/>
        <v>Table removed?</v>
      </c>
      <c r="H37" s="9" t="str">
        <f t="shared" si="7"/>
        <v>Kitchen removed?</v>
      </c>
      <c r="I37" s="9" t="str">
        <f t="shared" si="7"/>
        <v>Door(s) removed?</v>
      </c>
      <c r="J37" s="9" t="str">
        <f t="shared" si="7"/>
        <v>Floorboard(s) removed?</v>
      </c>
      <c r="K37" s="9"/>
      <c r="L37" s="9"/>
      <c r="M37" s="9" t="str">
        <f aca="true" t="shared" si="8" ref="M37:S37">LOOKUP($B$37,$B$39:$B$41,M39:M41)</f>
        <v>Cushions removed?</v>
      </c>
      <c r="N37" s="9" t="str">
        <f t="shared" si="8"/>
        <v>Cockpit lockers removed?</v>
      </c>
      <c r="O37" s="9" t="str">
        <f t="shared" si="8"/>
        <v>Other items removed?</v>
      </c>
      <c r="P37" s="9" t="str">
        <f t="shared" si="8"/>
        <v>If yes how many?</v>
      </c>
      <c r="Q37" s="9" t="str">
        <f t="shared" si="8"/>
        <v>&lt;select from list&gt;</v>
      </c>
      <c r="R37" s="9" t="str">
        <f t="shared" si="8"/>
        <v>No</v>
      </c>
      <c r="S37" s="9" t="str">
        <f t="shared" si="8"/>
        <v>Yes</v>
      </c>
    </row>
    <row r="38" spans="1:19" ht="12.75">
      <c r="A38" s="248"/>
      <c r="B38" s="11"/>
      <c r="C38" s="11"/>
      <c r="D38" s="42"/>
      <c r="E38" s="11"/>
      <c r="F38" s="11"/>
      <c r="G38" s="11"/>
      <c r="H38" s="47"/>
      <c r="I38" s="37"/>
      <c r="J38" s="48"/>
      <c r="K38" s="48"/>
      <c r="L38" s="48"/>
      <c r="M38" s="48"/>
      <c r="N38" s="11"/>
      <c r="O38" s="11"/>
      <c r="P38" s="11"/>
      <c r="Q38" s="11"/>
      <c r="R38" s="11"/>
      <c r="S38" s="11"/>
    </row>
    <row r="39" spans="1:19" ht="12.75">
      <c r="A39" s="248"/>
      <c r="B39" s="11">
        <v>1</v>
      </c>
      <c r="C39" s="11" t="s">
        <v>153</v>
      </c>
      <c r="D39" s="42"/>
      <c r="E39" s="11" t="s">
        <v>84</v>
      </c>
      <c r="F39" s="37" t="s">
        <v>85</v>
      </c>
      <c r="G39" s="37" t="s">
        <v>86</v>
      </c>
      <c r="H39" s="37" t="s">
        <v>87</v>
      </c>
      <c r="I39" s="11" t="s">
        <v>88</v>
      </c>
      <c r="J39" s="11" t="s">
        <v>92</v>
      </c>
      <c r="K39" s="11"/>
      <c r="L39" s="11"/>
      <c r="M39" s="11" t="s">
        <v>89</v>
      </c>
      <c r="N39" s="37" t="s">
        <v>90</v>
      </c>
      <c r="O39" s="37" t="s">
        <v>91</v>
      </c>
      <c r="P39" s="48" t="s">
        <v>93</v>
      </c>
      <c r="Q39" s="11" t="s">
        <v>71</v>
      </c>
      <c r="R39" s="11" t="s">
        <v>75</v>
      </c>
      <c r="S39" s="11" t="s">
        <v>76</v>
      </c>
    </row>
    <row r="40" spans="1:19" ht="12.75">
      <c r="A40" s="248"/>
      <c r="B40" s="11">
        <v>2</v>
      </c>
      <c r="C40" s="11" t="s">
        <v>154</v>
      </c>
      <c r="D40" s="42"/>
      <c r="E40" s="37" t="s">
        <v>143</v>
      </c>
      <c r="F40" s="48" t="s">
        <v>197</v>
      </c>
      <c r="G40" s="11" t="s">
        <v>144</v>
      </c>
      <c r="H40" s="11" t="s">
        <v>145</v>
      </c>
      <c r="I40" s="11" t="s">
        <v>146</v>
      </c>
      <c r="J40" s="11" t="s">
        <v>147</v>
      </c>
      <c r="K40" s="11"/>
      <c r="L40" s="11"/>
      <c r="M40" s="11" t="s">
        <v>148</v>
      </c>
      <c r="N40" s="11" t="s">
        <v>149</v>
      </c>
      <c r="O40" s="37" t="s">
        <v>150</v>
      </c>
      <c r="P40" s="48" t="s">
        <v>151</v>
      </c>
      <c r="Q40" s="22" t="s">
        <v>132</v>
      </c>
      <c r="R40" s="22" t="s">
        <v>133</v>
      </c>
      <c r="S40" s="22" t="s">
        <v>134</v>
      </c>
    </row>
    <row r="41" spans="1:19" ht="12.75">
      <c r="A41" s="248"/>
      <c r="B41" s="11">
        <v>3</v>
      </c>
      <c r="C41" s="85" t="s">
        <v>200</v>
      </c>
      <c r="D41" s="42"/>
      <c r="E41" s="87" t="s">
        <v>249</v>
      </c>
      <c r="F41" s="87" t="s">
        <v>250</v>
      </c>
      <c r="G41" s="87" t="s">
        <v>251</v>
      </c>
      <c r="H41" s="87" t="s">
        <v>252</v>
      </c>
      <c r="I41" s="87" t="s">
        <v>253</v>
      </c>
      <c r="J41" s="87" t="s">
        <v>254</v>
      </c>
      <c r="K41" s="87"/>
      <c r="L41" s="87"/>
      <c r="M41" s="87" t="s">
        <v>255</v>
      </c>
      <c r="N41" s="87" t="s">
        <v>256</v>
      </c>
      <c r="O41" s="87" t="s">
        <v>257</v>
      </c>
      <c r="P41" s="87" t="s">
        <v>258</v>
      </c>
      <c r="Q41" s="87" t="s">
        <v>215</v>
      </c>
      <c r="R41" s="87" t="s">
        <v>133</v>
      </c>
      <c r="S41" s="87" t="s">
        <v>259</v>
      </c>
    </row>
    <row r="42" spans="1:19" ht="13.5" thickBot="1">
      <c r="A42" s="249"/>
      <c r="B42" s="14"/>
      <c r="C42" s="14"/>
      <c r="D42" s="43"/>
      <c r="E42" s="14"/>
      <c r="F42" s="45"/>
      <c r="G42" s="14"/>
      <c r="H42" s="14"/>
      <c r="I42" s="14"/>
      <c r="J42" s="14"/>
      <c r="K42" s="14"/>
      <c r="L42" s="14"/>
      <c r="M42" s="14"/>
      <c r="N42" s="14"/>
      <c r="O42" s="14"/>
      <c r="P42" s="14"/>
      <c r="Q42" s="14"/>
      <c r="R42" s="14"/>
      <c r="S42" s="14"/>
    </row>
    <row r="43" ht="13.5" thickBot="1">
      <c r="E43" s="37"/>
    </row>
    <row r="44" spans="1:19" ht="12.75">
      <c r="A44" s="247" t="s">
        <v>176</v>
      </c>
      <c r="B44" s="9">
        <f>Feuil1!$E$129</f>
        <v>2</v>
      </c>
      <c r="C44" s="9" t="s">
        <v>155</v>
      </c>
      <c r="D44" s="41"/>
      <c r="E44" s="39" t="str">
        <f aca="true" t="shared" si="9" ref="E44:J44">LOOKUP($B$44,$B$46:$B$48,E46:E48)</f>
        <v>WARNING : </v>
      </c>
      <c r="F44" s="39" t="str">
        <f t="shared" si="9"/>
        <v>If you have an Endorsed Certificate all data changes require measurments by an approved measurer.</v>
      </c>
      <c r="G44" s="39" t="str">
        <f t="shared" si="9"/>
        <v>Please answer to the 5 following questions :</v>
      </c>
      <c r="H44" s="39" t="str">
        <f t="shared" si="9"/>
        <v>1. Did you modify the hull?</v>
      </c>
      <c r="I44" s="39" t="str">
        <f t="shared" si="9"/>
        <v>2. Did you modify interior/accommodation?</v>
      </c>
      <c r="J44" s="39" t="str">
        <f t="shared" si="9"/>
        <v>3. Did you change/modify the keel or the keel bulb?</v>
      </c>
      <c r="K44" s="39"/>
      <c r="L44" s="39"/>
      <c r="M44" s="39" t="str">
        <f aca="true" t="shared" si="10" ref="M44:S44">LOOKUP($B$44,$B$46:$B$48,M46:M48)</f>
        <v>4. Did you modify the rig?</v>
      </c>
      <c r="N44" s="39" t="str">
        <f t="shared" si="10"/>
        <v>5. Did you modify/change the rudder(s)?</v>
      </c>
      <c r="O44" s="39" t="str">
        <f t="shared" si="10"/>
        <v>Additional details :</v>
      </c>
      <c r="P44" s="39" t="str">
        <f t="shared" si="10"/>
        <v>If yes give details:</v>
      </c>
      <c r="Q44" s="39" t="str">
        <f t="shared" si="10"/>
        <v>&lt;select from list&gt;</v>
      </c>
      <c r="R44" s="39" t="str">
        <f t="shared" si="10"/>
        <v>No</v>
      </c>
      <c r="S44" s="39" t="str">
        <f t="shared" si="10"/>
        <v>Yes</v>
      </c>
    </row>
    <row r="45" spans="1:19" ht="12.75">
      <c r="A45" s="248"/>
      <c r="B45" s="11"/>
      <c r="C45" s="11"/>
      <c r="D45" s="42"/>
      <c r="E45" s="10"/>
      <c r="F45" s="11"/>
      <c r="G45" s="11"/>
      <c r="H45" s="11"/>
      <c r="I45" s="11"/>
      <c r="J45" s="48"/>
      <c r="K45" s="48"/>
      <c r="L45" s="48"/>
      <c r="M45" s="48"/>
      <c r="N45" s="11"/>
      <c r="O45" s="11"/>
      <c r="P45" s="11"/>
      <c r="Q45" s="11"/>
      <c r="R45" s="11"/>
      <c r="S45" s="11"/>
    </row>
    <row r="46" spans="1:19" ht="12.75">
      <c r="A46" s="248"/>
      <c r="B46" s="11">
        <v>1</v>
      </c>
      <c r="C46" s="11" t="s">
        <v>153</v>
      </c>
      <c r="D46" s="42"/>
      <c r="E46" s="10" t="s">
        <v>174</v>
      </c>
      <c r="F46" s="11" t="s">
        <v>175</v>
      </c>
      <c r="G46" s="11" t="s">
        <v>83</v>
      </c>
      <c r="H46" s="11" t="s">
        <v>78</v>
      </c>
      <c r="I46" s="11" t="s">
        <v>79</v>
      </c>
      <c r="J46" s="11" t="s">
        <v>80</v>
      </c>
      <c r="K46" s="11"/>
      <c r="L46" s="11"/>
      <c r="M46" s="11" t="s">
        <v>81</v>
      </c>
      <c r="N46" s="11" t="s">
        <v>82</v>
      </c>
      <c r="O46" s="11" t="s">
        <v>77</v>
      </c>
      <c r="P46" s="11" t="s">
        <v>73</v>
      </c>
      <c r="Q46" s="22" t="s">
        <v>71</v>
      </c>
      <c r="R46" s="22" t="s">
        <v>75</v>
      </c>
      <c r="S46" s="22" t="s">
        <v>76</v>
      </c>
    </row>
    <row r="47" spans="1:19" ht="12.75">
      <c r="A47" s="248"/>
      <c r="B47" s="11">
        <v>2</v>
      </c>
      <c r="C47" s="11" t="s">
        <v>154</v>
      </c>
      <c r="D47" s="42"/>
      <c r="E47" s="55" t="s">
        <v>177</v>
      </c>
      <c r="F47" s="37" t="s">
        <v>178</v>
      </c>
      <c r="G47" s="11" t="s">
        <v>135</v>
      </c>
      <c r="H47" s="11" t="s">
        <v>136</v>
      </c>
      <c r="I47" s="11" t="s">
        <v>138</v>
      </c>
      <c r="J47" s="11" t="s">
        <v>141</v>
      </c>
      <c r="K47" s="11"/>
      <c r="L47" s="11"/>
      <c r="M47" s="11" t="s">
        <v>139</v>
      </c>
      <c r="N47" s="11" t="s">
        <v>140</v>
      </c>
      <c r="O47" s="11" t="s">
        <v>142</v>
      </c>
      <c r="P47" s="11" t="s">
        <v>137</v>
      </c>
      <c r="Q47" s="22" t="s">
        <v>132</v>
      </c>
      <c r="R47" s="22" t="s">
        <v>133</v>
      </c>
      <c r="S47" s="22" t="s">
        <v>134</v>
      </c>
    </row>
    <row r="48" spans="1:19" ht="12.75">
      <c r="A48" s="248"/>
      <c r="B48" s="11">
        <v>3</v>
      </c>
      <c r="C48" s="85" t="s">
        <v>200</v>
      </c>
      <c r="D48" s="42"/>
      <c r="E48" s="87" t="s">
        <v>260</v>
      </c>
      <c r="F48" s="87" t="s">
        <v>261</v>
      </c>
      <c r="G48" s="87" t="s">
        <v>262</v>
      </c>
      <c r="H48" s="87" t="s">
        <v>263</v>
      </c>
      <c r="I48" s="87" t="s">
        <v>264</v>
      </c>
      <c r="J48" s="87" t="s">
        <v>265</v>
      </c>
      <c r="K48" s="87"/>
      <c r="L48" s="87"/>
      <c r="M48" s="87" t="s">
        <v>266</v>
      </c>
      <c r="N48" s="87" t="s">
        <v>267</v>
      </c>
      <c r="O48" s="87" t="s">
        <v>268</v>
      </c>
      <c r="P48" s="87" t="s">
        <v>269</v>
      </c>
      <c r="Q48" s="87" t="s">
        <v>215</v>
      </c>
      <c r="R48" s="87" t="s">
        <v>133</v>
      </c>
      <c r="S48" s="87" t="s">
        <v>259</v>
      </c>
    </row>
    <row r="49" spans="1:19" ht="13.5" thickBot="1">
      <c r="A49" s="249"/>
      <c r="B49" s="14"/>
      <c r="C49" s="14"/>
      <c r="D49" s="43"/>
      <c r="E49" s="13"/>
      <c r="F49" s="14"/>
      <c r="G49" s="45"/>
      <c r="H49" s="45"/>
      <c r="I49" s="45"/>
      <c r="J49" s="53"/>
      <c r="K49" s="53"/>
      <c r="L49" s="53"/>
      <c r="M49" s="53"/>
      <c r="N49" s="14"/>
      <c r="O49" s="14"/>
      <c r="P49" s="14"/>
      <c r="Q49" s="14"/>
      <c r="R49" s="14"/>
      <c r="S49" s="14"/>
    </row>
    <row r="50" spans="5:13" ht="13.5" thickBot="1">
      <c r="E50" s="37"/>
      <c r="G50" s="37"/>
      <c r="H50" s="37"/>
      <c r="I50" s="37"/>
      <c r="J50" s="48"/>
      <c r="K50" s="48"/>
      <c r="L50" s="48"/>
      <c r="M50" s="48"/>
    </row>
    <row r="51" spans="1:13" ht="12.75">
      <c r="A51" s="247" t="s">
        <v>181</v>
      </c>
      <c r="B51" s="9">
        <f>Feuil1!$E$129</f>
        <v>2</v>
      </c>
      <c r="C51" s="9" t="s">
        <v>155</v>
      </c>
      <c r="D51" s="41"/>
      <c r="E51" s="9" t="str">
        <f>LOOKUP($B$44,$B$46:$B$48,E53:E55)</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F51" s="9" t="str">
        <f>LOOKUP($B$44,$B$46:$B$48,F53:F55)</f>
        <v>Read and accept:</v>
      </c>
      <c r="G51" s="9" t="str">
        <f>LOOKUP($B$44,$B$46:$B$48,G53:G55)</f>
        <v>I have read and accept the above</v>
      </c>
      <c r="H51" s="9" t="str">
        <f>LOOKUP($B$44,$B$46:$B$48,H53:H55)</f>
        <v>I do not accept the above</v>
      </c>
      <c r="I51" s="9" t="str">
        <f>LOOKUP($B$44,$B$46:$B$48,I53:I55)</f>
        <v>Name</v>
      </c>
      <c r="M51" s="38"/>
    </row>
    <row r="52" spans="1:9" ht="12.75">
      <c r="A52" s="248"/>
      <c r="B52" s="11"/>
      <c r="C52" s="11"/>
      <c r="D52" s="42"/>
      <c r="E52" s="11"/>
      <c r="F52" s="11"/>
      <c r="G52" s="11"/>
      <c r="H52" s="11"/>
      <c r="I52" s="11"/>
    </row>
    <row r="53" spans="1:9" ht="12.75">
      <c r="A53" s="248"/>
      <c r="B53" s="11">
        <v>1</v>
      </c>
      <c r="C53" s="11" t="s">
        <v>153</v>
      </c>
      <c r="D53" s="42"/>
      <c r="E53" s="48" t="s">
        <v>193</v>
      </c>
      <c r="F53" s="11" t="s">
        <v>192</v>
      </c>
      <c r="G53" s="11" t="s">
        <v>183</v>
      </c>
      <c r="H53" s="11" t="s">
        <v>184</v>
      </c>
      <c r="I53" s="11" t="s">
        <v>185</v>
      </c>
    </row>
    <row r="54" spans="1:9" ht="12.75">
      <c r="A54" s="248"/>
      <c r="B54" s="11">
        <v>2</v>
      </c>
      <c r="C54" s="11" t="s">
        <v>154</v>
      </c>
      <c r="D54" s="42"/>
      <c r="E54" s="82" t="s">
        <v>188</v>
      </c>
      <c r="F54" s="11" t="s">
        <v>191</v>
      </c>
      <c r="G54" s="82" t="s">
        <v>189</v>
      </c>
      <c r="H54" s="82" t="s">
        <v>190</v>
      </c>
      <c r="I54" s="11" t="s">
        <v>186</v>
      </c>
    </row>
    <row r="55" spans="1:9" ht="12.75">
      <c r="A55" s="248"/>
      <c r="B55" s="11">
        <v>3</v>
      </c>
      <c r="C55" s="85" t="s">
        <v>200</v>
      </c>
      <c r="D55" s="42"/>
      <c r="E55" s="87" t="s">
        <v>270</v>
      </c>
      <c r="F55" s="87" t="s">
        <v>271</v>
      </c>
      <c r="G55" s="87" t="s">
        <v>272</v>
      </c>
      <c r="H55" s="87" t="s">
        <v>273</v>
      </c>
      <c r="I55" s="87" t="s">
        <v>274</v>
      </c>
    </row>
    <row r="56" spans="1:9" ht="13.5" thickBot="1">
      <c r="A56" s="249"/>
      <c r="B56" s="14"/>
      <c r="C56" s="14"/>
      <c r="D56" s="43"/>
      <c r="E56" s="14"/>
      <c r="F56" s="14"/>
      <c r="G56" s="14"/>
      <c r="H56" s="14"/>
      <c r="I56" s="14"/>
    </row>
    <row r="60" ht="12.75">
      <c r="E60" s="10" t="s">
        <v>182</v>
      </c>
    </row>
    <row r="63" ht="12.75">
      <c r="A63" s="97" t="s">
        <v>315</v>
      </c>
    </row>
    <row r="64" ht="13.5" thickBot="1"/>
    <row r="65" spans="1:19" ht="12.75" customHeight="1">
      <c r="A65" s="244" t="s">
        <v>316</v>
      </c>
      <c r="B65" s="9">
        <f>Feuil1!$E$129</f>
        <v>2</v>
      </c>
      <c r="C65" s="9" t="s">
        <v>155</v>
      </c>
      <c r="D65" s="41"/>
      <c r="E65" s="9" t="str">
        <f aca="true" t="shared" si="11" ref="E65:J65">LOOKUP($B$65,$B$67:$B$69,E67:E69)</f>
        <v>NEW in 2018 - Boats with lifting foils</v>
      </c>
      <c r="F65" s="9" t="str">
        <f t="shared" si="11"/>
        <v>Is the boat fitted with foils that create lift?</v>
      </c>
      <c r="G65" s="9" t="str">
        <f t="shared" si="11"/>
        <v>&lt;select from list&gt;</v>
      </c>
      <c r="H65" s="9" t="str">
        <f t="shared" si="11"/>
        <v>Yes</v>
      </c>
      <c r="I65" s="9" t="str">
        <f t="shared" si="11"/>
        <v>No</v>
      </c>
      <c r="J65" s="9" t="str">
        <f t="shared" si="11"/>
        <v>If yes, your Rating Authority may contact you for more information and measurements</v>
      </c>
      <c r="K65" s="11"/>
      <c r="L65" s="11"/>
      <c r="M65" s="11"/>
      <c r="N65" s="11"/>
      <c r="O65" s="11"/>
      <c r="P65" s="11"/>
      <c r="Q65" s="11"/>
      <c r="R65" s="11"/>
      <c r="S65" s="11"/>
    </row>
    <row r="66" spans="1:4" ht="12.75">
      <c r="A66" s="245"/>
      <c r="B66" s="11"/>
      <c r="C66" s="11"/>
      <c r="D66" s="42"/>
    </row>
    <row r="67" spans="1:10" ht="12.75">
      <c r="A67" s="245"/>
      <c r="B67" s="11">
        <v>1</v>
      </c>
      <c r="C67" s="11" t="s">
        <v>153</v>
      </c>
      <c r="D67" s="42"/>
      <c r="E67" s="4" t="s">
        <v>320</v>
      </c>
      <c r="F67" s="4" t="s">
        <v>317</v>
      </c>
      <c r="G67" s="22" t="s">
        <v>71</v>
      </c>
      <c r="H67" s="22" t="s">
        <v>76</v>
      </c>
      <c r="I67" s="22" t="s">
        <v>75</v>
      </c>
      <c r="J67" s="85" t="s">
        <v>319</v>
      </c>
    </row>
    <row r="68" spans="1:10" ht="12.75">
      <c r="A68" s="245"/>
      <c r="B68" s="11">
        <v>2</v>
      </c>
      <c r="C68" s="11" t="s">
        <v>154</v>
      </c>
      <c r="D68" s="42"/>
      <c r="E68" s="4" t="s">
        <v>321</v>
      </c>
      <c r="F68" s="4" t="s">
        <v>318</v>
      </c>
      <c r="G68" s="22" t="s">
        <v>132</v>
      </c>
      <c r="H68" s="22" t="s">
        <v>134</v>
      </c>
      <c r="I68" s="22" t="s">
        <v>133</v>
      </c>
      <c r="J68" s="37" t="s">
        <v>332</v>
      </c>
    </row>
    <row r="69" spans="1:10" ht="12.75">
      <c r="A69" s="245"/>
      <c r="B69" s="11">
        <v>3</v>
      </c>
      <c r="C69" s="85" t="s">
        <v>200</v>
      </c>
      <c r="D69" s="42"/>
      <c r="E69" s="4" t="s">
        <v>322</v>
      </c>
      <c r="F69" s="96" t="s">
        <v>359</v>
      </c>
      <c r="G69" s="87" t="s">
        <v>215</v>
      </c>
      <c r="H69" s="87" t="s">
        <v>259</v>
      </c>
      <c r="I69" s="87" t="s">
        <v>133</v>
      </c>
      <c r="J69" s="96" t="s">
        <v>360</v>
      </c>
    </row>
    <row r="70" spans="1:10" ht="13.5" thickBot="1">
      <c r="A70" s="246"/>
      <c r="B70" s="44"/>
      <c r="C70" s="14"/>
      <c r="D70" s="14"/>
      <c r="E70" s="14"/>
      <c r="F70" s="14"/>
      <c r="G70" s="14"/>
      <c r="H70" s="14"/>
      <c r="I70" s="14"/>
      <c r="J70" s="14"/>
    </row>
    <row r="73" ht="12.75">
      <c r="A73" s="97" t="s">
        <v>323</v>
      </c>
    </row>
    <row r="74" spans="2:12" ht="12.75">
      <c r="B74" s="9">
        <f>Feuil1!$E$129</f>
        <v>2</v>
      </c>
      <c r="C74" s="9" t="s">
        <v>155</v>
      </c>
      <c r="E74" t="str">
        <f aca="true" t="shared" si="12" ref="E74:L74">LOOKUP($B$65,$B$67:$B$69,E76:E78)</f>
        <v>NEW in 2019</v>
      </c>
      <c r="F74" t="str">
        <f t="shared" si="12"/>
        <v>• IRC 21.6.1: number of spinnakers on board While Racing</v>
      </c>
      <c r="G74" t="str">
        <f t="shared" si="12"/>
        <v>IRC Rule 2019 adjusts the TCC according to the number of spinnakers on board While Racing, even if less than 3.</v>
      </c>
      <c r="H74" t="str">
        <f t="shared" si="12"/>
        <v>• IRC 21.1.6 b) : System(s) to adjust the forestay While Racing</v>
      </c>
      <c r="I74" t="str">
        <f t="shared" si="12"/>
        <v>However used or not While Racing, a boat fitted with or carrying on board system(s) to adjust the forestay While Racing shall declare this to the Rating Authority. This includes a system with the power system disconnected or removed from the boat.</v>
      </c>
      <c r="J74" t="str">
        <f t="shared" si="12"/>
        <v>How we use your information</v>
      </c>
      <c r="K74" t="str">
        <f t="shared" si="12"/>
        <v>The Centre de Calcul IRC of UNCL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L74" t="str">
        <f t="shared" si="12"/>
        <v>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v>
      </c>
    </row>
    <row r="75" spans="2:3" ht="12.75">
      <c r="B75" s="11"/>
      <c r="C75" s="11"/>
    </row>
    <row r="76" spans="2:12" ht="12.75">
      <c r="B76" s="11">
        <v>1</v>
      </c>
      <c r="C76" s="11" t="s">
        <v>153</v>
      </c>
      <c r="E76" s="4" t="s">
        <v>324</v>
      </c>
      <c r="F76" s="4" t="s">
        <v>329</v>
      </c>
      <c r="G76" s="114" t="s">
        <v>330</v>
      </c>
      <c r="H76" s="4" t="s">
        <v>339</v>
      </c>
      <c r="I76" s="4" t="s">
        <v>342</v>
      </c>
      <c r="J76" s="4" t="s">
        <v>347</v>
      </c>
      <c r="K76" s="4" t="s">
        <v>350</v>
      </c>
      <c r="L76" t="s">
        <v>353</v>
      </c>
    </row>
    <row r="77" spans="2:12" ht="12.75">
      <c r="B77" s="11">
        <v>2</v>
      </c>
      <c r="C77" s="11" t="s">
        <v>154</v>
      </c>
      <c r="E77" s="4" t="s">
        <v>325</v>
      </c>
      <c r="F77" s="4" t="s">
        <v>327</v>
      </c>
      <c r="G77" s="4" t="s">
        <v>331</v>
      </c>
      <c r="H77" s="4" t="s">
        <v>340</v>
      </c>
      <c r="I77" s="4" t="s">
        <v>343</v>
      </c>
      <c r="J77" s="4" t="s">
        <v>349</v>
      </c>
      <c r="K77" s="4" t="s">
        <v>352</v>
      </c>
      <c r="L77" t="s">
        <v>354</v>
      </c>
    </row>
    <row r="78" spans="2:12" ht="12.75">
      <c r="B78" s="11">
        <v>3</v>
      </c>
      <c r="C78" s="85" t="s">
        <v>200</v>
      </c>
      <c r="E78" s="4" t="s">
        <v>326</v>
      </c>
      <c r="F78" s="4" t="s">
        <v>328</v>
      </c>
      <c r="G78" s="4" t="s">
        <v>361</v>
      </c>
      <c r="H78" s="4" t="s">
        <v>341</v>
      </c>
      <c r="I78" t="s">
        <v>358</v>
      </c>
      <c r="J78" s="4" t="s">
        <v>348</v>
      </c>
      <c r="K78" s="4" t="s">
        <v>351</v>
      </c>
      <c r="L78" t="s">
        <v>355</v>
      </c>
    </row>
    <row r="79" spans="2:3" ht="12.75">
      <c r="B79" s="44"/>
      <c r="C79" s="14"/>
    </row>
  </sheetData>
  <sheetProtection selectLockedCells="1" selectUnlockedCells="1"/>
  <mergeCells count="7">
    <mergeCell ref="A65:A70"/>
    <mergeCell ref="A51:A56"/>
    <mergeCell ref="A2:A14"/>
    <mergeCell ref="A23:A35"/>
    <mergeCell ref="A37:A42"/>
    <mergeCell ref="A44:A49"/>
    <mergeCell ref="A16:A21"/>
  </mergeCells>
  <dataValidations count="1">
    <dataValidation type="list" allowBlank="1" showInputMessage="1" showErrorMessage="1" sqref="J45:L45 H26">
      <formula1>$W$15:$W$22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Luc Geirnaert</cp:lastModifiedBy>
  <cp:lastPrinted>2017-01-03T07:54:32Z</cp:lastPrinted>
  <dcterms:created xsi:type="dcterms:W3CDTF">2014-08-14T09:41:55Z</dcterms:created>
  <dcterms:modified xsi:type="dcterms:W3CDTF">2019-01-15T09:06:43Z</dcterms:modified>
  <cp:category/>
  <cp:version/>
  <cp:contentType/>
  <cp:contentStatus/>
</cp:coreProperties>
</file>